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DieseArbeitsmappe"/>
  <mc:AlternateContent xmlns:mc="http://schemas.openxmlformats.org/markup-compatibility/2006">
    <mc:Choice Requires="x15">
      <x15ac:absPath xmlns:x15ac="http://schemas.microsoft.com/office/spreadsheetml/2010/11/ac" url="X:\IN-pkw\"/>
    </mc:Choice>
  </mc:AlternateContent>
  <xr:revisionPtr revIDLastSave="0" documentId="8_{B58B82A6-CDB4-4995-8C22-13434F622331}" xr6:coauthVersionLast="47" xr6:coauthVersionMax="47" xr10:uidLastSave="{00000000-0000-0000-0000-000000000000}"/>
  <bookViews>
    <workbookView xWindow="-108" yWindow="-108" windowWidth="23256" windowHeight="13896" xr2:uid="{00000000-000D-0000-FFFF-FFFF00000000}"/>
  </bookViews>
  <sheets>
    <sheet name="Erstaufforstung" sheetId="17" r:id="rId1"/>
  </sheets>
  <definedNames>
    <definedName name="_xlnm.Print_Area" localSheetId="0">Erstaufforstung!$A$1:$T$210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7" i="17" l="1"/>
  <c r="R86" i="17"/>
  <c r="R85" i="17"/>
  <c r="H87" i="17"/>
  <c r="H86" i="17"/>
  <c r="H85" i="17"/>
  <c r="G85" i="17"/>
  <c r="C68" i="17"/>
  <c r="B45" i="17"/>
  <c r="P96" i="17"/>
  <c r="S96" i="17" s="1"/>
  <c r="P97" i="17"/>
  <c r="S97" i="17" s="1"/>
  <c r="P95" i="17"/>
  <c r="Q69" i="17"/>
  <c r="Q70" i="17"/>
  <c r="Q71" i="17"/>
  <c r="Q72" i="17"/>
  <c r="Q73" i="17"/>
  <c r="Q74" i="17"/>
  <c r="Q68" i="17"/>
  <c r="O69" i="17"/>
  <c r="O70" i="17"/>
  <c r="O71" i="17"/>
  <c r="O72" i="17"/>
  <c r="O73" i="17"/>
  <c r="O74" i="17"/>
  <c r="O68" i="17"/>
  <c r="M148" i="17"/>
  <c r="I96" i="17"/>
  <c r="I97" i="17"/>
  <c r="I95" i="17"/>
  <c r="O95" i="17"/>
  <c r="Q86" i="17"/>
  <c r="S86" i="17" s="1"/>
  <c r="G87" i="17"/>
  <c r="G86" i="17"/>
  <c r="I86" i="17" s="1"/>
  <c r="H63" i="17"/>
  <c r="H69" i="17"/>
  <c r="H70" i="17"/>
  <c r="H71" i="17"/>
  <c r="H72" i="17"/>
  <c r="H73" i="17"/>
  <c r="H74" i="17"/>
  <c r="H68" i="17"/>
  <c r="L87" i="17"/>
  <c r="M86" i="17"/>
  <c r="L86" i="17"/>
  <c r="L85" i="17"/>
  <c r="Q85" i="17" s="1"/>
  <c r="S85" i="17" s="1"/>
  <c r="C85" i="17"/>
  <c r="C86" i="17"/>
  <c r="C87" i="17"/>
  <c r="L82" i="17"/>
  <c r="M85" i="17" l="1"/>
  <c r="M87" i="17"/>
  <c r="Q87" i="17"/>
  <c r="S87" i="17" s="1"/>
  <c r="I87" i="17"/>
  <c r="L69" i="17" l="1"/>
  <c r="R69" i="17" s="1"/>
  <c r="L70" i="17"/>
  <c r="L71" i="17"/>
  <c r="L72" i="17"/>
  <c r="L73" i="17"/>
  <c r="L74" i="17"/>
  <c r="Q105" i="17"/>
  <c r="R124" i="17"/>
  <c r="R122" i="17"/>
  <c r="H124" i="17"/>
  <c r="H122" i="17"/>
  <c r="L13" i="17"/>
  <c r="L68" i="17"/>
  <c r="R68" i="17" s="1"/>
  <c r="S68" i="17" s="1"/>
  <c r="E57" i="17"/>
  <c r="R148" i="17"/>
  <c r="R153" i="17"/>
  <c r="M153" i="17"/>
  <c r="R152" i="17"/>
  <c r="M152" i="17"/>
  <c r="R151" i="17"/>
  <c r="M151" i="17"/>
  <c r="R150" i="17"/>
  <c r="M150" i="17"/>
  <c r="R149" i="17"/>
  <c r="M149" i="17"/>
  <c r="I85" i="17" l="1"/>
  <c r="R70" i="17"/>
  <c r="R71" i="17"/>
  <c r="R72" i="17"/>
  <c r="R73" i="17"/>
  <c r="R74" i="17"/>
  <c r="C72" i="17"/>
  <c r="C74" i="17"/>
  <c r="C73" i="17"/>
  <c r="C71" i="17"/>
  <c r="C70" i="17"/>
  <c r="C69" i="17"/>
  <c r="I89" i="17" l="1"/>
  <c r="M72" i="17"/>
  <c r="M74" i="17"/>
  <c r="M73" i="17"/>
  <c r="F16" i="17" l="1"/>
  <c r="I68" i="17" l="1"/>
  <c r="S95" i="17"/>
  <c r="O97" i="17"/>
  <c r="O96" i="17"/>
  <c r="N5" i="17"/>
  <c r="M69" i="17" l="1"/>
  <c r="M68" i="17"/>
  <c r="M71" i="17"/>
  <c r="M70" i="17"/>
  <c r="E60" i="17"/>
  <c r="B46" i="17" s="1"/>
  <c r="Q41" i="17" l="1"/>
  <c r="H117" i="17" l="1"/>
  <c r="Q107" i="17"/>
  <c r="O52" i="17" l="1"/>
  <c r="Q38" i="17"/>
  <c r="O60" i="17" s="1"/>
  <c r="Q35" i="17"/>
  <c r="P63" i="17" s="1"/>
  <c r="R63" i="17" s="1"/>
  <c r="O57" i="17" l="1"/>
  <c r="L9" i="17"/>
  <c r="L11" i="17"/>
  <c r="S89" i="17" l="1"/>
  <c r="L117" i="17"/>
  <c r="R117" i="17"/>
  <c r="I99" i="17" l="1"/>
  <c r="S99" i="17" l="1"/>
  <c r="H16" i="17"/>
  <c r="I69" i="17" l="1"/>
  <c r="I73" i="17"/>
  <c r="I70" i="17"/>
  <c r="I74" i="17"/>
  <c r="I72" i="17"/>
  <c r="I71" i="17"/>
  <c r="M163" i="17" l="1"/>
  <c r="L102" i="17"/>
  <c r="L92" i="17"/>
  <c r="P30" i="17" l="1"/>
  <c r="I76" i="17" l="1"/>
  <c r="H127" i="17" s="1"/>
  <c r="P28" i="17" l="1"/>
  <c r="S69" i="17" l="1"/>
  <c r="S70" i="17"/>
  <c r="S71" i="17"/>
  <c r="S72" i="17"/>
  <c r="S73" i="17"/>
  <c r="S74" i="17"/>
  <c r="S76" i="17" l="1"/>
  <c r="R127"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Heilken, Martin</author>
    <author>Schürmann, Heiko</author>
    <author>MAHE3600</author>
    <author>Ute Elberfeld</author>
  </authors>
  <commentList>
    <comment ref="B9" authorId="0" shapeId="0" xr:uid="{00000000-0006-0000-0000-000001000000}">
      <text>
        <r>
          <rPr>
            <b/>
            <sz val="9"/>
            <color indexed="81"/>
            <rFont val="Segoe UI"/>
            <family val="2"/>
          </rPr>
          <t>Anmerkung:</t>
        </r>
        <r>
          <rPr>
            <sz val="9"/>
            <color indexed="81"/>
            <rFont val="Segoe UI"/>
            <family val="2"/>
          </rPr>
          <t xml:space="preserve">
  Nr. 5.1.1  «Erstaufforstung und Saat mit Laubholz, 
  einschließlich Anlage von Waldrändern sowie von
  Wallhecken und reihenweisen Schutzpflanzungen»
</t>
        </r>
      </text>
    </comment>
    <comment ref="E18" authorId="1" shapeId="0" xr:uid="{00000000-0006-0000-0000-000002000000}">
      <text>
        <r>
          <rPr>
            <sz val="9"/>
            <color indexed="81"/>
            <rFont val="Segoe UI"/>
            <family val="2"/>
          </rPr>
          <t xml:space="preserve">Naturschutzgebiete, 
FFH-Gebiete, 
die Gebietskulisse des Waldbiotopschutzprogramms “Warburger Vereinbarung“,
geschützte Biotope gemäß § 30 des Bundesnaturschutzgesetzes und 
Gebiete gemäß § 42 des Landesnaturschutzgesetzes
</t>
        </r>
      </text>
    </comment>
    <comment ref="P26" authorId="2" shapeId="0" xr:uid="{00000000-0006-0000-0000-000003000000}">
      <text>
        <r>
          <rPr>
            <b/>
            <sz val="8"/>
            <color indexed="81"/>
            <rFont val="Tahoma"/>
            <family val="2"/>
          </rPr>
          <t>Anmerkung:</t>
        </r>
        <r>
          <rPr>
            <sz val="8"/>
            <color indexed="81"/>
            <rFont val="Tahoma"/>
            <family val="2"/>
          </rPr>
          <t xml:space="preserve">
Bitte J nur eingeben, wenn KEINE Abweichung zum Antrag vorliegt. </t>
        </r>
      </text>
    </comment>
    <comment ref="G49" authorId="1" shapeId="0" xr:uid="{00000000-0006-0000-0000-000004000000}">
      <text>
        <r>
          <rPr>
            <sz val="9"/>
            <color indexed="81"/>
            <rFont val="Segoe UI"/>
            <family val="2"/>
          </rPr>
          <t xml:space="preserve">Abweichungen sind zu begründen
</t>
        </r>
      </text>
    </comment>
    <comment ref="B68" authorId="3" shapeId="0" xr:uid="{8FFAC380-6FEA-41CD-80A8-BC9027905F68}">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Nadelbazmarten laut Nr. 4           1,40 EUR                              ---</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L68" authorId="3" shapeId="0" xr:uid="{D872C871-98FE-48CD-B2A9-02B9F0B56591}">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Nadelbazmarten laut Nr. 4           1,40 EUR                              ---</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B69" authorId="3" shapeId="0" xr:uid="{39B2C2B1-6957-4926-ADD2-49B775FE3DE7}">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Nadelbazmarten laut Nr. 4           1,40 EUR                              ---
  G  Kulturpflege bei Nr. 2.1.2.2 und 2.1.2.3     730 EUR / ha                       830 EUR / ha
  ------------------------------------------------------------------------------------------------------------------------------------------
       Saat:
  H  Stiel- und Traubeneiche                        2.700 EUR je ha
  I    Buche                                                   2.520 EUR je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L69" authorId="3" shapeId="0" xr:uid="{A0FAE848-D871-4690-B839-339CC8661BF0}">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Nadelbazmarten laut Nr. 4           1,40 EUR                              ---
  G  Kulturpflege bei Nr. 2.1.2.2 und 2.1.2.3     730 EUR / ha                       830 EUR / ha
  ------------------------------------------------------------------------------------------------------------------------------------------
       Saat:
  H  Stiel- und Traubeneiche                        2.700 EUR je ha
  I    Buche                                                   2.520 EUR je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B70" authorId="3" shapeId="0" xr:uid="{886FBC9E-476F-4CCB-A01A-9D8D63C3E181}">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Nadelbazmarten laut Nr. 4           1,40 EUR                              ---
  G  Kulturpflege bei Nr. 2.1.2.2 und 2.1.2.3     730 EUR / ha                       830 EUR / ha
  ------------------------------------------------------------------------------------------------------------------------------------------
       Saat:
  H  Stiel- und Traubeneiche                        2.700 EUR je ha
  I    Buche                                                   2.520 EUR je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L70" authorId="3" shapeId="0" xr:uid="{6D01392C-2968-4F8B-8DF8-1A480C402547}">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Nadelbazmarten laut Nr. 4           1,40 EUR                              ---
  G  Kulturpflege bei Nr. 2.1.2.2 und 2.1.2.3     730 EUR / ha                       830 EUR / ha
  ------------------------------------------------------------------------------------------------------------------------------------------
       Saat:
  H  Stiel- und Traubeneiche                        2.700 EUR je ha
  I    Buche                                                   2.520 EUR je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B71" authorId="3" shapeId="0" xr:uid="{AC9C9DD3-52A7-4450-8C41-A63F93A51CE6}">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Nadelbazmarten laut Nr. 4           1,40 EUR                              ---
  G  Kulturpflege bei Nr. 2.1.2.2 und 2.1.2.3     730 EUR / ha                       830 EUR / ha
  ------------------------------------------------------------------------------------------------------------------------------------------
       Saat:
  H  Stiel- und Traubeneiche                        2.700 EUR je ha
  I    Buche                                                   2.520 EUR je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L71" authorId="3" shapeId="0" xr:uid="{E61EB72F-64FF-4C49-87AE-8D81B4CD9D86}">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Nadelbazmarten laut Nr. 4           1,40 EUR                              ---
  G  Kulturpflege bei Nr. 2.1.2.2 und 2.1.2.3     730 EUR / ha                       830 EUR / ha
  ------------------------------------------------------------------------------------------------------------------------------------------
       Saat:
  H  Stiel- und Traubeneiche                        2.700 EUR je ha
  I    Buche                                                   2.520 EUR je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B72" authorId="3" shapeId="0" xr:uid="{4BCDF459-8C55-4F98-B8EC-A224CDC0861D}">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Nadelbazmarten laut Nr. 4           1,40 EUR                              ---
  G  Kulturpflege bei Nr. 2.1.2.2 und 2.1.2.3     730 EUR / ha                       830 EUR / ha
  ------------------------------------------------------------------------------------------------------------------------------------------
       Saat:
  H  Stiel- und Traubeneiche                        2.700 EUR je ha
  I    Buche                                                   2.520 EUR je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L72" authorId="3" shapeId="0" xr:uid="{2BAA60D7-F477-429A-986E-5F82DCB73739}">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Nadelbazmarten laut Nr. 4           1,40 EUR                              ---
  G  Kulturpflege bei Nr. 2.1.2.2 und 2.1.2.3     730 EUR / ha                       830 EUR / ha
  ------------------------------------------------------------------------------------------------------------------------------------------
       Saat:
  H  Stiel- und Traubeneiche                        2.700 EUR je ha
  I    Buche                                                   2.520 EUR je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B73" authorId="3" shapeId="0" xr:uid="{557E6A85-5754-4F8B-A581-D3591126904A}">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Nadelbazmarten laut Nr. 4           1,40 EUR                              ---
  G  Kulturpflege bei Nr. 2.1.2.2 und 2.1.2.3     730 EUR / ha                       830 EUR / ha
  ------------------------------------------------------------------------------------------------------------------------------------------
       Saat:
  H  Stiel- und Traubeneiche                        2.700 EUR je ha
  I    Buche                                                   2.520 EUR je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L73" authorId="3" shapeId="0" xr:uid="{DBD68549-ECE7-41F7-9866-1A6906AC063B}">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Nadelbazmarten laut Nr. 4           1,40 EUR                              ---
  G  Kulturpflege bei Nr. 2.1.2.2 und 2.1.2.3     730 EUR / ha                       830 EUR / ha
  ------------------------------------------------------------------------------------------------------------------------------------------
       Saat:
  H  Stiel- und Traubeneiche                        2.700 EUR je ha
  I    Buche                                                   2.520 EUR je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B74" authorId="3" shapeId="0" xr:uid="{87E9F5A2-0D64-48BB-A0D0-E2C1D5B5EEF2}">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Nadelbazmarten laut Nr. 4           1,40 EUR                              ---
  G  Kulturpflege bei Nr. 2.1.2.2 und 2.1.2.3     730 EUR / ha                       830 EUR / ha
  ------------------------------------------------------------------------------------------------------------------------------------------
       Saat:
  H  Stiel- und Traubeneiche                        2.700 EUR je ha
  I    Buche                                                   2.520 EUR je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L74" authorId="3" shapeId="0" xr:uid="{35CA7333-F87C-48D5-9C2A-CDC186447C27}">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Nadelbazmarten laut Nr. 4           1,40 EUR                              ---
  G  Kulturpflege bei Nr. 2.1.2.2 und 2.1.2.3     730 EUR / ha                       830 EUR / ha
  ------------------------------------------------------------------------------------------------------------------------------------------
       Saat:
  H  Stiel- und Traubeneiche                        2.700 EUR je ha
  I    Buche                                                   2.520 EUR je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B85" authorId="3" shapeId="0" xr:uid="{8D7DE63D-0306-438A-A44A-3D1D7D53A98D}">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G  Kulturpflege bei Nr. 2.1.2.2 und 2.1.2.3     730 EUR / ha                       830 EUR /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L85" authorId="3" shapeId="0" xr:uid="{958E357B-18D0-4C2E-B0D8-04901ED40112}">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G  Kulturpflege bei Nr. 2.1.2.2 und 2.1.2.3     730 EUR / ha                       830 EUR /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B86" authorId="3" shapeId="0" xr:uid="{3BA3182E-6A1F-4ACB-94E6-68542C3DA655}">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Nadelbazmarten laut Nr. 4           1,40 EUR                              ---
  G  Kulturpflege bei Nr. 2.1.2.2 und 2.1.2.3     730 EUR / ha                       830 EUR / ha
  ------------------------------------------------------------------------------------------------------------------------------------------
       Saat:
  H  Stiel- und Traubeneiche                        2.700 EUR je ha
  I    Buche                                                   2.520 EUR je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L86" authorId="3" shapeId="0" xr:uid="{CC4DD9F2-DFC2-4561-843F-556821413AFB}">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Nadelbazmarten laut Nr. 4           1,40 EUR                              ---
  G  Kulturpflege bei Nr. 2.1.2.2 und 2.1.2.3     730 EUR / ha                       830 EUR / ha
  ------------------------------------------------------------------------------------------------------------------------------------------
       Saat:
  H  Stiel- und Traubeneiche                        2.700 EUR je ha
  I    Buche                                                   2.520 EUR je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B87" authorId="3" shapeId="0" xr:uid="{D18CFF28-01ED-4810-A97D-208C2787B361}">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Nadelbazmarten laut Nr. 4           1,40 EUR                              ---
  G  Kulturpflege bei Nr. 2.1.2.2 und 2.1.2.3     730 EUR / ha                       830 EUR / ha
  ------------------------------------------------------------------------------------------------------------------------------------------
       Saat:
  H  Stiel- und Traubeneiche                        2.700 EUR je ha
  I    Buche                                                   2.520 EUR je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L87" authorId="3" shapeId="0" xr:uid="{B97E6D9A-EA8F-456C-844D-4E7DDDB57317}">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Nadelbazmarten laut Nr. 4           1,40 EUR                              ---
  G  Kulturpflege bei Nr. 2.1.2.2 und 2.1.2.3     730 EUR / ha                       830 EUR / ha
  ------------------------------------------------------------------------------------------------------------------------------------------
       Saat:
  H  Stiel- und Traubeneiche                        2.700 EUR je ha
  I    Buche                                                   2.520 EUR je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G105" authorId="0" shapeId="0" xr:uid="{00000000-0006-0000-0000-000013000000}">
      <text>
        <r>
          <rPr>
            <b/>
            <sz val="9"/>
            <color indexed="81"/>
            <rFont val="Segoe UI"/>
            <family val="2"/>
          </rPr>
          <t>Anmerkung:</t>
        </r>
        <r>
          <rPr>
            <sz val="9"/>
            <color indexed="81"/>
            <rFont val="Segoe UI"/>
            <family val="2"/>
          </rPr>
          <t xml:space="preserve">
</t>
        </r>
        <r>
          <rPr>
            <sz val="8"/>
            <color indexed="81"/>
            <rFont val="Segoe UI"/>
            <family val="2"/>
          </rPr>
          <t>eine Breite des Waldrands von 10 m wird empfohlen</t>
        </r>
      </text>
    </comment>
    <comment ref="Q105" authorId="0" shapeId="0" xr:uid="{00000000-0006-0000-0000-000014000000}">
      <text>
        <r>
          <rPr>
            <b/>
            <sz val="9"/>
            <color indexed="81"/>
            <rFont val="Segoe UI"/>
            <family val="2"/>
          </rPr>
          <t>Anmerkung:</t>
        </r>
        <r>
          <rPr>
            <sz val="9"/>
            <color indexed="81"/>
            <rFont val="Segoe UI"/>
            <family val="2"/>
          </rPr>
          <t xml:space="preserve">
</t>
        </r>
        <r>
          <rPr>
            <sz val="8"/>
            <color indexed="81"/>
            <rFont val="Segoe UI"/>
            <family val="2"/>
          </rPr>
          <t>eine Breite des Waldrands von 10 m wird empfohlen</t>
        </r>
      </text>
    </comment>
    <comment ref="Q107" authorId="0" shapeId="0" xr:uid="{00000000-0006-0000-0000-000015000000}">
      <text>
        <r>
          <rPr>
            <b/>
            <sz val="9"/>
            <color indexed="81"/>
            <rFont val="Segoe UI"/>
            <family val="2"/>
          </rPr>
          <t>Anmerkung:</t>
        </r>
        <r>
          <rPr>
            <sz val="9"/>
            <color indexed="81"/>
            <rFont val="Segoe UI"/>
            <family val="2"/>
          </rPr>
          <t xml:space="preserve">
</t>
        </r>
        <r>
          <rPr>
            <sz val="8"/>
            <color indexed="81"/>
            <rFont val="Segoe UI"/>
            <family val="2"/>
          </rPr>
          <t>eine Breite des Waldrands von 10 m wird empfohlen</t>
        </r>
      </text>
    </comment>
    <comment ref="F146" authorId="1" shapeId="0" xr:uid="{00000000-0006-0000-0000-000016000000}">
      <text>
        <r>
          <rPr>
            <sz val="9"/>
            <color indexed="81"/>
            <rFont val="Segoe UI"/>
            <family val="2"/>
          </rPr>
          <t>Bitte tragen Sie hier die Namen der am Antrag beteiligten Mitglieder und den auf Sie entfallenden Förderbetrag ein
 (Begründung: Mittelung an Finanzämter)</t>
        </r>
        <r>
          <rPr>
            <b/>
            <sz val="9"/>
            <color indexed="81"/>
            <rFont val="Segoe UI"/>
            <family val="2"/>
          </rPr>
          <t xml:space="preserve">
</t>
        </r>
      </text>
    </comment>
    <comment ref="P146" authorId="1" shapeId="0" xr:uid="{00000000-0006-0000-0000-000017000000}">
      <text>
        <r>
          <rPr>
            <sz val="9"/>
            <color indexed="81"/>
            <rFont val="Segoe UI"/>
            <family val="2"/>
          </rPr>
          <t>Bitte tragen Sie hier die Namen der am Antrag beteiligten Mitglieder und den auf Sie entfallenden Förderbetrag ein
 (Begründung: Mittelung an Finanzämter)</t>
        </r>
        <r>
          <rPr>
            <b/>
            <sz val="9"/>
            <color indexed="81"/>
            <rFont val="Segoe UI"/>
            <family val="2"/>
          </rPr>
          <t xml:space="preserve">
</t>
        </r>
      </text>
    </comment>
  </commentList>
</comments>
</file>

<file path=xl/sharedStrings.xml><?xml version="1.0" encoding="utf-8"?>
<sst xmlns="http://schemas.openxmlformats.org/spreadsheetml/2006/main" count="265" uniqueCount="134">
  <si>
    <t>Baumart</t>
  </si>
  <si>
    <t>Stück</t>
  </si>
  <si>
    <t>nein</t>
  </si>
  <si>
    <t>ja</t>
  </si>
  <si>
    <t xml:space="preserve">  nein</t>
  </si>
  <si>
    <t xml:space="preserve">  ja</t>
  </si>
  <si>
    <t>Saat</t>
  </si>
  <si>
    <t>Ort, Datum</t>
  </si>
  <si>
    <t>EUR / St.</t>
  </si>
  <si>
    <t>EUR / ha</t>
  </si>
  <si>
    <t>Name und Unterschrift d. FBB</t>
  </si>
  <si>
    <t xml:space="preserve">  Folgende Belege sind beigefügt:</t>
  </si>
  <si>
    <r>
      <t xml:space="preserve">  zum </t>
    </r>
    <r>
      <rPr>
        <b/>
        <sz val="8"/>
        <rFont val="Arial"/>
        <family val="2"/>
      </rPr>
      <t>Antrag</t>
    </r>
    <r>
      <rPr>
        <sz val="8"/>
        <rFont val="Arial"/>
        <family val="2"/>
      </rPr>
      <t xml:space="preserve"> vom</t>
    </r>
  </si>
  <si>
    <t xml:space="preserve">  Antragsteller</t>
  </si>
  <si>
    <t xml:space="preserve">  Flächenermittlungsverfahren</t>
  </si>
  <si>
    <t xml:space="preserve">  (Art, Ort, Umfang, Durchf.-Zeitraum, Flächenermittlungsverfahren)</t>
  </si>
  <si>
    <t xml:space="preserve">  Durchführung wie geplant</t>
  </si>
  <si>
    <t xml:space="preserve">  Pflanzverfahren</t>
  </si>
  <si>
    <r>
      <t xml:space="preserve">  zum </t>
    </r>
    <r>
      <rPr>
        <b/>
        <sz val="8"/>
        <rFont val="Arial"/>
        <family val="2"/>
      </rPr>
      <t>Verwendungsnachweis</t>
    </r>
    <r>
      <rPr>
        <sz val="8"/>
        <rFont val="Arial"/>
        <family val="2"/>
      </rPr>
      <t xml:space="preserve"> vom</t>
    </r>
  </si>
  <si>
    <t>bitte ankreuzen</t>
  </si>
  <si>
    <t xml:space="preserve">  • Ausgleichsmaßnahme?</t>
  </si>
  <si>
    <t xml:space="preserve">  in ha</t>
  </si>
  <si>
    <t>bis …</t>
  </si>
  <si>
    <t>Summe EUR</t>
  </si>
  <si>
    <t xml:space="preserve">  • FöNa-Maßnahme?</t>
  </si>
  <si>
    <t>Herk-Nr. *)</t>
  </si>
  <si>
    <t xml:space="preserve">  Durchf.-Zeitraum von</t>
  </si>
  <si>
    <t xml:space="preserve">  I. ANTRAGSDATEN</t>
  </si>
  <si>
    <t xml:space="preserve">  II.  STELLUNGNAHME DER LEITUNG DES FBB</t>
  </si>
  <si>
    <t xml:space="preserve">  I. VERWENDUNGSNACHWEISDATEN</t>
  </si>
  <si>
    <t xml:space="preserve">  • Bei Aufforstungen und Verjüngung: </t>
  </si>
  <si>
    <t xml:space="preserve">  • Maßnahme im Rahmen eines Ökokontos?</t>
  </si>
  <si>
    <t xml:space="preserve">  • Wurden Flächen zwecks Naturschutz dem Zuwendungs-
    empfänger unentgeltlich übertragen?</t>
  </si>
  <si>
    <t xml:space="preserve">   *)  Hinweis:  Die weiteren für das Herkunftsgebiet empfohlenen Herkünfte</t>
  </si>
  <si>
    <t>Karte  (Maßstab 1 : 25.000)</t>
  </si>
  <si>
    <t xml:space="preserve">  Gemarkung usw.</t>
  </si>
  <si>
    <t xml:space="preserve">  Gemarkung,
  Flur, Flurstück,
  Unterabteilung</t>
  </si>
  <si>
    <t xml:space="preserve">  nach dem Waldbaukonzept NRW - Ziffer …</t>
  </si>
  <si>
    <t>Stiel-/Traubeneiche</t>
  </si>
  <si>
    <t>Rotbuche</t>
  </si>
  <si>
    <t xml:space="preserve">Stiel- und Traubeneiche </t>
  </si>
  <si>
    <t>Buche</t>
  </si>
  <si>
    <t>A</t>
  </si>
  <si>
    <t>B</t>
  </si>
  <si>
    <t>C</t>
  </si>
  <si>
    <t>Kz.</t>
  </si>
  <si>
    <t>.</t>
  </si>
  <si>
    <t xml:space="preserve">   III.  Prüfung der bewilligenden Stelle</t>
  </si>
  <si>
    <t xml:space="preserve">  Nr. 5.1.1  Erstaufforstung und Saat (...)</t>
  </si>
  <si>
    <r>
      <t xml:space="preserve">  Nr. 5.1.2  </t>
    </r>
    <r>
      <rPr>
        <sz val="8"/>
        <rFont val="Arial"/>
        <family val="2"/>
      </rPr>
      <t>Nachbesserung geförderten Kulturen</t>
    </r>
  </si>
  <si>
    <t xml:space="preserve">  Aufforstung</t>
  </si>
  <si>
    <t xml:space="preserve">  • Ist es Ziel, veränderte Bestandsstruktur zu schaffen (Nr. 2.3.2.4 PKW-RL)?</t>
  </si>
  <si>
    <t xml:space="preserve">   Waldrand - in laufenden Metern</t>
  </si>
  <si>
    <t xml:space="preserve">   Pflicht bei Aufforstungen (ausgenommen Voranbau und Unterbau), 
   es sei denn, Lage, Flächengröße oder -ausformung lassen dies nicht zu.</t>
  </si>
  <si>
    <r>
      <t xml:space="preserve">   Falls </t>
    </r>
    <r>
      <rPr>
        <u/>
        <sz val="8"/>
        <rFont val="Arial"/>
        <family val="2"/>
      </rPr>
      <t>kein</t>
    </r>
    <r>
      <rPr>
        <sz val="8"/>
        <rFont val="Arial"/>
        <family val="2"/>
      </rPr>
      <t xml:space="preserve"> Waldrand angelegt wird, bitte </t>
    </r>
    <r>
      <rPr>
        <b/>
        <sz val="8"/>
        <rFont val="Arial"/>
        <family val="2"/>
      </rPr>
      <t>begründen</t>
    </r>
    <r>
      <rPr>
        <sz val="8"/>
        <rFont val="Arial"/>
        <family val="2"/>
      </rPr>
      <t>, warum nicht:</t>
    </r>
  </si>
  <si>
    <t>Fläche
 in ha</t>
  </si>
  <si>
    <t>Stieleiche</t>
  </si>
  <si>
    <t xml:space="preserve">Traubeneiche </t>
  </si>
  <si>
    <t xml:space="preserve">Bucheckern </t>
  </si>
  <si>
    <t>Meter</t>
  </si>
  <si>
    <t xml:space="preserve">   Tiefe des Waldrands:</t>
  </si>
  <si>
    <t xml:space="preserve">   Waldrand - in laufenden Metern:</t>
  </si>
  <si>
    <t xml:space="preserve">  Gesamtförderung aus diesem BBl.:</t>
  </si>
  <si>
    <t>Fläche nicht-heimisches Laubholz</t>
  </si>
  <si>
    <r>
      <t xml:space="preserve">   % der </t>
    </r>
    <r>
      <rPr>
        <b/>
        <u/>
        <sz val="8"/>
        <rFont val="Arial"/>
        <family val="2"/>
      </rPr>
      <t>Gesamt</t>
    </r>
    <r>
      <rPr>
        <sz val="8"/>
        <rFont val="Arial"/>
        <family val="2"/>
      </rPr>
      <t>-Pflanzung 
   (Anpflanzung, Saat und Waldrand)</t>
    </r>
  </si>
  <si>
    <t xml:space="preserve">  Flächenanteil des nicht-
  heimischen Laubholzes:</t>
  </si>
  <si>
    <t>bitte LH-Baumart angeben</t>
  </si>
  <si>
    <t>berücksichtigt, keine</t>
  </si>
  <si>
    <t>Formel mit VERWEIS nötig</t>
  </si>
  <si>
    <t xml:space="preserve">  Förderung in Schutzgebiet (Nr. 1.3.1)?</t>
  </si>
  <si>
    <r>
      <rPr>
        <b/>
        <sz val="8"/>
        <rFont val="Arial"/>
        <family val="2"/>
      </rPr>
      <t xml:space="preserve">  Bei Aufforstungen: </t>
    </r>
    <r>
      <rPr>
        <sz val="8"/>
        <rFont val="Arial"/>
        <family val="2"/>
      </rPr>
      <t>Empfohlener Waldentwicklungstyp</t>
    </r>
  </si>
  <si>
    <t xml:space="preserve">  Flächenanteil des
  Nadelholzes:</t>
  </si>
  <si>
    <t xml:space="preserve">  • Bei Nachbesserungen:</t>
  </si>
  <si>
    <r>
      <t xml:space="preserve"> </t>
    </r>
    <r>
      <rPr>
        <b/>
        <sz val="8"/>
        <rFont val="Arial"/>
        <family val="2"/>
      </rPr>
      <t xml:space="preserve">  Verwendete Baum- und Straucharten bitte aufzählen</t>
    </r>
    <r>
      <rPr>
        <sz val="8"/>
        <rFont val="Arial"/>
        <family val="2"/>
      </rPr>
      <t xml:space="preserve">
   (Nadelholz und nicht heimisches Laubholz sind ausgeschlossen, RL-Nr. 2.3.2.3):</t>
    </r>
  </si>
  <si>
    <t>Das beantragte Vorhaben wird von mir für forstfachlich notwendig und zweckmäßig gehalten.</t>
  </si>
  <si>
    <t>Doppelförderung: 
Ist das Vorhaben eine...</t>
  </si>
  <si>
    <t>Fragen zu Waldumbau</t>
  </si>
  <si>
    <t>Fachliche Stellungnahme (falls Abweichung)</t>
  </si>
  <si>
    <r>
      <t xml:space="preserve">  Flächenanteil </t>
    </r>
    <r>
      <rPr>
        <b/>
        <u/>
        <sz val="8"/>
        <rFont val="Arial"/>
        <family val="2"/>
      </rPr>
      <t>nur</t>
    </r>
    <r>
      <rPr>
        <sz val="8"/>
        <rFont val="Arial"/>
        <family val="2"/>
      </rPr>
      <t xml:space="preserve"> des nicht-heimischen 
  Laubholzes an der Aufforstung in ha</t>
    </r>
  </si>
  <si>
    <r>
      <t xml:space="preserve">  Flächenanteil </t>
    </r>
    <r>
      <rPr>
        <b/>
        <u/>
        <sz val="8"/>
        <rFont val="Arial"/>
        <family val="2"/>
      </rPr>
      <t>nur</t>
    </r>
    <r>
      <rPr>
        <sz val="8"/>
        <rFont val="Arial"/>
        <family val="2"/>
      </rPr>
      <t xml:space="preserve"> des Nadelholzes
  an der Aufforstung in ha</t>
    </r>
  </si>
  <si>
    <r>
      <t xml:space="preserve">  (ja = J, nein = N</t>
    </r>
    <r>
      <rPr>
        <sz val="8"/>
        <rFont val="Arial"/>
        <family val="2"/>
      </rPr>
      <t>)</t>
    </r>
  </si>
  <si>
    <t>lfd. M.</t>
  </si>
  <si>
    <t xml:space="preserve">     Sind bei der geförderten Kultur in den ersten 60 Monaten nach 
     Pflanzung oder Saat aufgrund natürlicher Ereignisse (wie Frost, 
     Trockenheit, Überschwemmung, nicht jedoch Wildverbiss, 
     Mäusefraß oder Pflegemängel) Ausfälle in Höhe von mehr als
     30 % der Pflanzenzahl oder einem Hektar zusammenhängender 
     Fläche aufgetreten (Nr. 5.1.2 PKW-RL)?</t>
  </si>
  <si>
    <t xml:space="preserve">  Nur bei Maßnahmen nach Nr. 5.1.1 oder Nr. 5.1.2 PKW-RL:</t>
  </si>
  <si>
    <t xml:space="preserve">  Förderbetrag für a) Anpflanzung: </t>
  </si>
  <si>
    <t xml:space="preserve">  Fläche ges. Anpflanzung = a) + b) + c)
  (Anpflanzung + Saat + Waldrand)</t>
  </si>
  <si>
    <t xml:space="preserve">    Erstaufforstungen</t>
  </si>
  <si>
    <t xml:space="preserve">     Wird bei der Maßnahme andere Bestands- 
     struktur als im Vorbestand gewählt (nach Nr. 5.3.1 i.V.m. Nr. 2.3.2.4 PKW-RL) ?</t>
  </si>
  <si>
    <t xml:space="preserve">  • Wurde mit den ursprünglich geförderten Baumarten nachgebessert? 
     Wurde zulässige Abweichung begründet (Nr. 5.3.1 
     i.V.m. Nr. 2.3.2.8 PKW-RL)?</t>
  </si>
  <si>
    <t xml:space="preserve">  • Bei Anlage eines Waldrandes und bei Saat (Nr. 5.3.1 i.V.m. Nr. 2.3.2.7 
     PKW-RL): Wurde Verbot, Laubholz und nicht heimisches Laubholz 
     einzubringen, beachtet?</t>
  </si>
  <si>
    <t xml:space="preserve"> </t>
  </si>
  <si>
    <r>
      <t xml:space="preserve">  </t>
    </r>
    <r>
      <rPr>
        <b/>
        <sz val="10"/>
        <rFont val="Arial"/>
        <family val="2"/>
      </rPr>
      <t>Nur bei FBG-Anträgen:</t>
    </r>
    <r>
      <rPr>
        <sz val="10"/>
        <rFont val="Arial"/>
        <family val="2"/>
      </rPr>
      <t xml:space="preserve"> beteiligte Waldbesitzer</t>
    </r>
  </si>
  <si>
    <t>EUR</t>
  </si>
  <si>
    <t>Fachliche Stellungnahme, 
falls Planung nicht durch staatliche(n) Förster(in) erfolgte, 
Namen der forstfachlich qualifizierten Person angeben:</t>
  </si>
  <si>
    <t>D</t>
  </si>
  <si>
    <t>E</t>
  </si>
  <si>
    <t>F</t>
  </si>
  <si>
    <t>G</t>
  </si>
  <si>
    <t>H</t>
  </si>
  <si>
    <t>Douglasie</t>
  </si>
  <si>
    <t>Kiefer</t>
  </si>
  <si>
    <t>bitte NH-Baumart angeben</t>
  </si>
  <si>
    <t>Kulturpflege bei 2.1.2.2 / 2.1.2.3</t>
  </si>
  <si>
    <t xml:space="preserve">bis zu 35 % </t>
  </si>
  <si>
    <t>Nadelholzanteil</t>
  </si>
  <si>
    <t>(Fläche)</t>
  </si>
  <si>
    <t>ausschließliche</t>
  </si>
  <si>
    <t>Verwendung</t>
  </si>
  <si>
    <t>standortheimischer</t>
  </si>
  <si>
    <t>Baumarten</t>
  </si>
  <si>
    <t>je Hektar</t>
  </si>
  <si>
    <t>I</t>
  </si>
  <si>
    <t>in den Zeilen 86 bis 88</t>
  </si>
  <si>
    <t xml:space="preserve">  </t>
  </si>
  <si>
    <t xml:space="preserve">  •  Bei Aufforstung mit nicht heimischem Laubholz: 
      Enthielt der Vorbestand (Nr. 5.3.1 i.V.m. Nr. 2.3.2.5 PKW-RL) 
      mind. 50 % an Nadelholz oder nicht heimischem Laubholz?</t>
  </si>
  <si>
    <t xml:space="preserve">  •  Beträgt der Anteil von LH und nicht heimischem Laubholz an der Auf-
      forstung max. 35 % der Fläche (20 % in Schutzgebieten nach Nr. 1.3.1) ? 
      (Ausnahme: Schutzgebietsverordnung legt niedrigere Anteile fest.
      NH und nicht heimisches LH sind in Schutzgebieten nicht förderfähig)</t>
  </si>
  <si>
    <t xml:space="preserve">  Werden ausschließlich standort-
  heimische Baumarten verwendet?</t>
  </si>
  <si>
    <t xml:space="preserve">  (bei Douglasie und sonstigem NH gegenstandslos)</t>
  </si>
  <si>
    <t xml:space="preserve">       dürfen alternativ verwendet werden. (Ersatzherkünfte nicht)</t>
  </si>
  <si>
    <t xml:space="preserve">   Förderung nach Nr. 5.1.3 PKW-RL n.F. (Kulturpflege)</t>
  </si>
  <si>
    <r>
      <t xml:space="preserve">   </t>
    </r>
    <r>
      <rPr>
        <b/>
        <u/>
        <sz val="8"/>
        <rFont val="Arial"/>
        <family val="2"/>
      </rPr>
      <t>ha</t>
    </r>
    <r>
      <rPr>
        <b/>
        <sz val="8"/>
        <rFont val="Arial"/>
        <family val="2"/>
      </rPr>
      <t xml:space="preserve"> im Privatwald ?  </t>
    </r>
  </si>
  <si>
    <r>
      <t xml:space="preserve">   </t>
    </r>
    <r>
      <rPr>
        <b/>
        <u/>
        <sz val="8"/>
        <rFont val="Arial"/>
        <family val="2"/>
      </rPr>
      <t>ha</t>
    </r>
    <r>
      <rPr>
        <b/>
        <sz val="8"/>
        <rFont val="Arial"/>
        <family val="2"/>
      </rPr>
      <t xml:space="preserve"> im Körperschaftswald ?  </t>
    </r>
  </si>
  <si>
    <t>ha</t>
  </si>
  <si>
    <t>EUR / ha.</t>
  </si>
  <si>
    <t/>
  </si>
  <si>
    <t xml:space="preserve">  Nr. 5.1.3  (n.F.)  Kulturpflege nach Erstaufforstung</t>
  </si>
  <si>
    <t xml:space="preserve">  A) Anpflanzung / Nachbesserung ohne Waldrand</t>
  </si>
  <si>
    <t>x</t>
  </si>
  <si>
    <t xml:space="preserve">  b) Kulturpflege</t>
  </si>
  <si>
    <t xml:space="preserve">  Förderbetrag für  b) Kulturpflege: </t>
  </si>
  <si>
    <t xml:space="preserve">  c) Saat ohne Waldrand</t>
  </si>
  <si>
    <t xml:space="preserve">  Förderbetrag für c) Saat:</t>
  </si>
  <si>
    <t xml:space="preserve">  d) Waldrand</t>
  </si>
  <si>
    <t xml:space="preserve">  Förderbetrag für d) Waldrand: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</si>
</sst>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0.00\ &quot;€&quot;;\-#,##0.00\ &quot;€&quot;"/>
    <numFmt numFmtId="164" formatCode="#,##0.00\ [$€-1];\-#,##0.00\ [$€-1]"/>
    <numFmt numFmtId="165" formatCode="0.0"/>
    <numFmt numFmtId="166" formatCode="#,##0.0000"/>
    <numFmt numFmtId="167" formatCode="#,##0.00_ ;\-#,##0.00\ "/>
    <numFmt numFmtId="168" formatCode="0.0%"/>
    <numFmt numFmtId="169" formatCode="#,##0.0"/>
    <numFmt numFmtId="170" formatCode="#,##0.0_ ;\-#,##0.0\ "/>
  </numFmts>
  <fonts count="64" x14ac:knownFonts="1">
    <font>
      <sz val="10"/>
      <name val="Arial"/>
    </font>
    <font>
      <b/>
      <sz val="15"/>
      <name val="Arial"/>
      <family val="2"/>
    </font>
    <font>
      <b/>
      <sz val="20"/>
      <name val="Arial"/>
      <family val="2"/>
    </font>
    <font>
      <sz val="8"/>
      <name val="Arial"/>
      <family val="2"/>
    </font>
    <font>
      <b/>
      <sz val="8"/>
      <name val="Arial"/>
      <family val="2"/>
    </font>
    <font>
      <sz val="8"/>
      <color indexed="81"/>
      <name val="Tahoma"/>
      <family val="2"/>
    </font>
    <font>
      <i/>
      <sz val="8"/>
      <name val="Arial"/>
      <family val="2"/>
    </font>
    <font>
      <sz val="8"/>
      <name val="Arial Narrow"/>
      <family val="2"/>
    </font>
    <font>
      <b/>
      <sz val="8"/>
      <name val="Arial Narrow"/>
      <family val="2"/>
    </font>
    <font>
      <b/>
      <sz val="9"/>
      <name val="Arial Narrow"/>
      <family val="2"/>
    </font>
    <font>
      <b/>
      <sz val="10"/>
      <name val="Arial"/>
      <family val="2"/>
    </font>
    <font>
      <b/>
      <sz val="8"/>
      <color indexed="81"/>
      <name val="Tahoma"/>
      <family val="2"/>
    </font>
    <font>
      <b/>
      <sz val="8"/>
      <color indexed="10"/>
      <name val="Arial"/>
      <family val="2"/>
    </font>
    <font>
      <b/>
      <u/>
      <sz val="10"/>
      <color indexed="57"/>
      <name val="Arial"/>
      <family val="2"/>
    </font>
    <font>
      <u/>
      <sz val="10"/>
      <color indexed="57"/>
      <name val="Arial"/>
      <family val="2"/>
    </font>
    <font>
      <u/>
      <sz val="8"/>
      <color indexed="57"/>
      <name val="Arial"/>
      <family val="2"/>
    </font>
    <font>
      <sz val="10"/>
      <name val="Arial Narrow"/>
      <family val="2"/>
    </font>
    <font>
      <b/>
      <sz val="9"/>
      <name val="Arial"/>
      <family val="2"/>
    </font>
    <font>
      <sz val="10"/>
      <name val="Arial"/>
      <family val="2"/>
    </font>
    <font>
      <b/>
      <u/>
      <sz val="8"/>
      <name val="Arial"/>
      <family val="2"/>
    </font>
    <font>
      <b/>
      <u/>
      <sz val="10"/>
      <color indexed="17"/>
      <name val="Arial"/>
      <family val="2"/>
    </font>
    <font>
      <u/>
      <sz val="10"/>
      <color indexed="17"/>
      <name val="Arial"/>
      <family val="2"/>
    </font>
    <font>
      <sz val="10"/>
      <color indexed="17"/>
      <name val="Arial"/>
      <family val="2"/>
    </font>
    <font>
      <sz val="9"/>
      <name val="Arial"/>
      <family val="2"/>
    </font>
    <font>
      <sz val="9"/>
      <name val="Arial Narrow"/>
      <family val="2"/>
    </font>
    <font>
      <u/>
      <sz val="8"/>
      <name val="Arial"/>
      <family val="2"/>
    </font>
    <font>
      <sz val="9"/>
      <color indexed="17"/>
      <name val="Arial Narrow"/>
      <family val="2"/>
    </font>
    <font>
      <b/>
      <sz val="14"/>
      <name val="Arial"/>
      <family val="2"/>
    </font>
    <font>
      <sz val="7"/>
      <name val="Arial Narrow"/>
      <family val="2"/>
    </font>
    <font>
      <sz val="10"/>
      <color rgb="FFFF0000"/>
      <name val="Arial"/>
      <family val="2"/>
    </font>
    <font>
      <sz val="8"/>
      <color theme="1"/>
      <name val="Arial Narrow"/>
      <family val="2"/>
    </font>
    <font>
      <sz val="10"/>
      <color rgb="FFFF0000"/>
      <name val="Arial Narrow"/>
      <family val="2"/>
    </font>
    <font>
      <sz val="10"/>
      <color rgb="FF0000FF"/>
      <name val="Arial"/>
      <family val="2"/>
    </font>
    <font>
      <sz val="8"/>
      <color rgb="FF0000FF"/>
      <name val="Arial"/>
      <family val="2"/>
    </font>
    <font>
      <b/>
      <sz val="10"/>
      <color rgb="FFFF0000"/>
      <name val="Arial"/>
      <family val="2"/>
    </font>
    <font>
      <sz val="8"/>
      <color rgb="FF00B050"/>
      <name val="Arial"/>
      <family val="2"/>
    </font>
    <font>
      <b/>
      <sz val="8"/>
      <color rgb="FFFF0000"/>
      <name val="Arial"/>
      <family val="2"/>
    </font>
    <font>
      <b/>
      <sz val="11"/>
      <name val="Arial"/>
      <family val="2"/>
    </font>
    <font>
      <sz val="11"/>
      <name val="Arial"/>
      <family val="2"/>
    </font>
    <font>
      <b/>
      <sz val="8"/>
      <color rgb="FF0000FF"/>
      <name val="Arial"/>
      <family val="2"/>
    </font>
    <font>
      <sz val="11"/>
      <name val="Calibri"/>
      <family val="2"/>
    </font>
    <font>
      <b/>
      <sz val="9"/>
      <color rgb="FF000000"/>
      <name val="Arial"/>
      <family val="2"/>
    </font>
    <font>
      <sz val="9"/>
      <color rgb="FF000000"/>
      <name val="Arial"/>
      <family val="2"/>
    </font>
    <font>
      <sz val="9"/>
      <color indexed="81"/>
      <name val="Segoe UI"/>
      <family val="2"/>
    </font>
    <font>
      <b/>
      <sz val="9"/>
      <color indexed="81"/>
      <name val="Segoe UI"/>
      <family val="2"/>
    </font>
    <font>
      <b/>
      <sz val="8"/>
      <color rgb="FF00B050"/>
      <name val="Arial"/>
      <family val="2"/>
    </font>
    <font>
      <b/>
      <strike/>
      <sz val="8"/>
      <color rgb="FF00B050"/>
      <name val="Cambria"/>
      <family val="1"/>
    </font>
    <font>
      <strike/>
      <sz val="8"/>
      <color rgb="FF00B050"/>
      <name val="Cambria"/>
      <family val="1"/>
    </font>
    <font>
      <b/>
      <sz val="12"/>
      <color indexed="17"/>
      <name val="Arial"/>
      <family val="2"/>
    </font>
    <font>
      <sz val="12"/>
      <color indexed="17"/>
      <name val="Arial"/>
      <family val="2"/>
    </font>
    <font>
      <b/>
      <u/>
      <sz val="12"/>
      <color indexed="17"/>
      <name val="Arial"/>
      <family val="2"/>
    </font>
    <font>
      <b/>
      <sz val="10"/>
      <color rgb="FF0000FF"/>
      <name val="Arial"/>
      <family val="2"/>
    </font>
    <font>
      <b/>
      <sz val="8"/>
      <color theme="1"/>
      <name val="Arial"/>
      <family val="2"/>
    </font>
    <font>
      <b/>
      <sz val="9"/>
      <color theme="1"/>
      <name val="Arial"/>
      <family val="2"/>
    </font>
    <font>
      <sz val="7"/>
      <color theme="1"/>
      <name val="Arial"/>
      <family val="2"/>
    </font>
    <font>
      <sz val="8"/>
      <color indexed="81"/>
      <name val="Segoe UI"/>
      <family val="2"/>
    </font>
    <font>
      <b/>
      <sz val="8"/>
      <color indexed="81"/>
      <name val="Arial"/>
      <family val="2"/>
    </font>
    <font>
      <sz val="8"/>
      <color indexed="81"/>
      <name val="Arial"/>
      <family val="2"/>
    </font>
    <font>
      <b/>
      <sz val="9"/>
      <color rgb="FF0000FF"/>
      <name val="Arial"/>
      <family val="2"/>
    </font>
    <font>
      <strike/>
      <sz val="8"/>
      <color rgb="FFFF0000"/>
      <name val="Arial"/>
      <family val="2"/>
    </font>
    <font>
      <strike/>
      <sz val="10"/>
      <color rgb="FFFF0000"/>
      <name val="Arial"/>
      <family val="2"/>
    </font>
    <font>
      <b/>
      <strike/>
      <sz val="10"/>
      <color rgb="FFFF0000"/>
      <name val="Arial"/>
      <family val="2"/>
    </font>
    <font>
      <sz val="8"/>
      <name val="Arial"/>
      <family val="2"/>
    </font>
    <font>
      <sz val="9"/>
      <color rgb="FF0000FF"/>
      <name val="Arial"/>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BFBFBF"/>
        <bgColor indexed="64"/>
      </patternFill>
    </fill>
    <fill>
      <patternFill patternType="solid">
        <fgColor theme="0" tint="-0.24994659260841701"/>
        <bgColor indexed="64"/>
      </patternFill>
    </fill>
    <fill>
      <patternFill patternType="solid">
        <fgColor rgb="FFFFFF00"/>
        <bgColor indexed="64"/>
      </patternFill>
    </fill>
  </fills>
  <borders count="64">
    <border>
      <left/>
      <right/>
      <top/>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right style="thin">
        <color indexed="64"/>
      </right>
      <top/>
      <bottom/>
      <diagonal/>
    </border>
    <border>
      <left/>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22"/>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22"/>
      </left>
      <right/>
      <top/>
      <bottom/>
      <diagonal/>
    </border>
    <border>
      <left/>
      <right style="thin">
        <color indexed="64"/>
      </right>
      <top/>
      <bottom style="medium">
        <color indexed="64"/>
      </bottom>
      <diagonal/>
    </border>
    <border>
      <left/>
      <right/>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right style="thin">
        <color indexed="22"/>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right style="thin">
        <color indexed="22"/>
      </right>
      <top/>
      <bottom style="thin">
        <color indexed="22"/>
      </bottom>
      <diagonal/>
    </border>
    <border>
      <left/>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22"/>
      </left>
      <right/>
      <top style="medium">
        <color indexed="64"/>
      </top>
      <bottom style="thin">
        <color indexed="22"/>
      </bottom>
      <diagonal/>
    </border>
    <border>
      <left style="thin">
        <color indexed="22"/>
      </left>
      <right/>
      <top/>
      <bottom style="medium">
        <color indexed="64"/>
      </bottom>
      <diagonal/>
    </border>
    <border>
      <left style="thin">
        <color indexed="64"/>
      </left>
      <right/>
      <top style="medium">
        <color indexed="64"/>
      </top>
      <bottom style="thin">
        <color indexed="22"/>
      </bottom>
      <diagonal/>
    </border>
    <border>
      <left style="thin">
        <color indexed="64"/>
      </left>
      <right/>
      <top style="thin">
        <color indexed="22"/>
      </top>
      <bottom style="thin">
        <color indexed="22"/>
      </bottom>
      <diagonal/>
    </border>
    <border>
      <left style="thin">
        <color indexed="64"/>
      </left>
      <right/>
      <top/>
      <bottom style="medium">
        <color indexed="64"/>
      </bottom>
      <diagonal/>
    </border>
    <border>
      <left/>
      <right style="thin">
        <color indexed="22"/>
      </right>
      <top style="medium">
        <color indexed="64"/>
      </top>
      <bottom style="thin">
        <color indexed="22"/>
      </bottom>
      <diagonal/>
    </border>
    <border>
      <left/>
      <right/>
      <top/>
      <bottom style="medium">
        <color indexed="64"/>
      </bottom>
      <diagonal/>
    </border>
    <border>
      <left style="thin">
        <color indexed="64"/>
      </left>
      <right/>
      <top/>
      <bottom/>
      <diagonal/>
    </border>
    <border>
      <left style="thin">
        <color indexed="22"/>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22"/>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22"/>
      </right>
      <top/>
      <bottom style="thin">
        <color indexed="22"/>
      </bottom>
      <diagonal/>
    </border>
    <border>
      <left/>
      <right/>
      <top style="thin">
        <color theme="0" tint="-0.24994659260841701"/>
      </top>
      <bottom style="thin">
        <color theme="0" tint="-0.24994659260841701"/>
      </bottom>
      <diagonal/>
    </border>
    <border>
      <left style="thick">
        <color indexed="64"/>
      </left>
      <right style="thick">
        <color indexed="64"/>
      </right>
      <top style="thick">
        <color indexed="64"/>
      </top>
      <bottom style="thick">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style="medium">
        <color indexed="64"/>
      </right>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s>
  <cellStyleXfs count="1">
    <xf numFmtId="0" fontId="0" fillId="0" borderId="0"/>
  </cellStyleXfs>
  <cellXfs count="611">
    <xf numFmtId="0" fontId="0" fillId="0" borderId="0" xfId="0"/>
    <xf numFmtId="0" fontId="3" fillId="0" borderId="2" xfId="0" applyFont="1" applyBorder="1" applyProtection="1"/>
    <xf numFmtId="0" fontId="3" fillId="0" borderId="0" xfId="0" applyFont="1" applyBorder="1" applyProtection="1"/>
    <xf numFmtId="2" fontId="3" fillId="0" borderId="0" xfId="0" applyNumberFormat="1" applyFont="1" applyBorder="1" applyProtection="1"/>
    <xf numFmtId="0" fontId="0" fillId="0" borderId="0" xfId="0" applyProtection="1"/>
    <xf numFmtId="164" fontId="3" fillId="0" borderId="0" xfId="0" applyNumberFormat="1" applyFont="1" applyBorder="1" applyProtection="1"/>
    <xf numFmtId="0" fontId="3" fillId="0" borderId="0" xfId="0" applyFont="1" applyBorder="1" applyAlignment="1" applyProtection="1">
      <alignment vertical="center"/>
    </xf>
    <xf numFmtId="0" fontId="3" fillId="0" borderId="2" xfId="0" applyFont="1" applyBorder="1" applyAlignment="1" applyProtection="1">
      <alignment vertical="center"/>
    </xf>
    <xf numFmtId="0" fontId="3" fillId="0" borderId="0" xfId="0" applyFont="1" applyBorder="1" applyAlignment="1" applyProtection="1">
      <alignment vertical="center" wrapText="1"/>
    </xf>
    <xf numFmtId="2" fontId="3" fillId="0" borderId="0" xfId="0" applyNumberFormat="1" applyFont="1" applyBorder="1" applyAlignment="1" applyProtection="1">
      <alignment vertical="center" wrapText="1"/>
    </xf>
    <xf numFmtId="0" fontId="3" fillId="0" borderId="3" xfId="0" applyFont="1" applyBorder="1" applyAlignment="1" applyProtection="1">
      <alignment vertical="center"/>
    </xf>
    <xf numFmtId="2" fontId="3" fillId="0" borderId="0" xfId="0" applyNumberFormat="1" applyFont="1" applyBorder="1" applyAlignment="1" applyProtection="1">
      <alignment vertical="center"/>
    </xf>
    <xf numFmtId="164" fontId="3" fillId="0" borderId="0" xfId="0" applyNumberFormat="1" applyFont="1" applyBorder="1" applyAlignment="1" applyProtection="1">
      <alignment vertical="center"/>
    </xf>
    <xf numFmtId="0" fontId="3" fillId="0" borderId="0" xfId="0" applyFont="1" applyBorder="1" applyAlignment="1" applyProtection="1">
      <alignment horizontal="left" vertical="center"/>
    </xf>
    <xf numFmtId="0" fontId="0" fillId="0" borderId="0" xfId="0" applyBorder="1" applyProtection="1"/>
    <xf numFmtId="2" fontId="3" fillId="0" borderId="0" xfId="0" applyNumberFormat="1" applyFont="1" applyBorder="1" applyAlignment="1" applyProtection="1">
      <alignment horizontal="center" vertical="center"/>
    </xf>
    <xf numFmtId="164" fontId="4" fillId="0" borderId="0" xfId="0" applyNumberFormat="1" applyFont="1" applyBorder="1" applyAlignment="1" applyProtection="1">
      <alignment vertical="center"/>
    </xf>
    <xf numFmtId="0" fontId="3" fillId="0" borderId="0" xfId="0" applyFont="1" applyBorder="1" applyAlignment="1" applyProtection="1">
      <alignment horizontal="center" vertical="center"/>
    </xf>
    <xf numFmtId="0" fontId="3" fillId="0" borderId="2" xfId="0" applyFont="1" applyBorder="1" applyAlignment="1" applyProtection="1">
      <alignment vertical="center" wrapText="1"/>
    </xf>
    <xf numFmtId="0" fontId="0" fillId="0" borderId="2" xfId="0" applyBorder="1" applyProtection="1"/>
    <xf numFmtId="0" fontId="0" fillId="0" borderId="5" xfId="0" applyBorder="1" applyProtection="1"/>
    <xf numFmtId="0" fontId="3" fillId="0" borderId="3" xfId="0" applyFont="1" applyBorder="1" applyProtection="1"/>
    <xf numFmtId="2" fontId="3" fillId="0" borderId="0" xfId="0" applyNumberFormat="1" applyFont="1" applyBorder="1" applyAlignment="1" applyProtection="1">
      <alignment horizontal="right"/>
    </xf>
    <xf numFmtId="0" fontId="3" fillId="0" borderId="0" xfId="0" applyFont="1" applyBorder="1" applyAlignment="1" applyProtection="1"/>
    <xf numFmtId="0" fontId="0" fillId="0" borderId="6" xfId="0" applyBorder="1" applyProtection="1"/>
    <xf numFmtId="164" fontId="0" fillId="0" borderId="6" xfId="0" applyNumberFormat="1" applyBorder="1" applyProtection="1"/>
    <xf numFmtId="0" fontId="0" fillId="0" borderId="7" xfId="0" applyBorder="1" applyProtection="1"/>
    <xf numFmtId="0" fontId="0" fillId="0" borderId="0" xfId="0" applyBorder="1" applyAlignment="1" applyProtection="1">
      <alignment horizontal="left"/>
    </xf>
    <xf numFmtId="0" fontId="0" fillId="0" borderId="3" xfId="0" applyBorder="1" applyProtection="1"/>
    <xf numFmtId="0" fontId="7" fillId="0" borderId="0" xfId="0" applyFont="1" applyBorder="1" applyAlignment="1" applyProtection="1">
      <alignment vertical="center" wrapText="1"/>
    </xf>
    <xf numFmtId="2" fontId="7" fillId="0" borderId="0" xfId="0" applyNumberFormat="1" applyFont="1" applyBorder="1" applyAlignment="1" applyProtection="1">
      <alignment vertical="center" wrapText="1"/>
    </xf>
    <xf numFmtId="0" fontId="7" fillId="0" borderId="3" xfId="0" applyFont="1" applyBorder="1" applyAlignment="1" applyProtection="1">
      <alignment vertical="center"/>
    </xf>
    <xf numFmtId="0" fontId="7" fillId="0" borderId="0" xfId="0" applyFont="1" applyProtection="1"/>
    <xf numFmtId="0" fontId="3" fillId="0" borderId="2" xfId="0" applyFont="1" applyBorder="1" applyAlignment="1" applyProtection="1">
      <alignment horizontal="left" vertical="center"/>
    </xf>
    <xf numFmtId="0" fontId="0" fillId="0" borderId="0" xfId="0" applyBorder="1" applyAlignment="1" applyProtection="1"/>
    <xf numFmtId="14" fontId="3" fillId="0" borderId="0" xfId="0" applyNumberFormat="1" applyFont="1" applyBorder="1" applyAlignment="1" applyProtection="1">
      <alignment horizontal="left"/>
    </xf>
    <xf numFmtId="14" fontId="3" fillId="0" borderId="0" xfId="0" applyNumberFormat="1" applyFont="1" applyBorder="1" applyProtection="1"/>
    <xf numFmtId="0" fontId="9" fillId="0" borderId="0" xfId="0" applyFont="1" applyBorder="1" applyAlignment="1" applyProtection="1">
      <alignment horizontal="left" vertical="top"/>
    </xf>
    <xf numFmtId="0" fontId="1" fillId="0" borderId="0" xfId="0" applyFont="1" applyProtection="1"/>
    <xf numFmtId="2" fontId="0" fillId="0" borderId="0" xfId="0" applyNumberFormat="1" applyProtection="1"/>
    <xf numFmtId="164" fontId="0" fillId="0" borderId="0" xfId="0" applyNumberFormat="1" applyProtection="1"/>
    <xf numFmtId="2" fontId="2" fillId="0" borderId="0" xfId="0" applyNumberFormat="1" applyFont="1" applyBorder="1" applyProtection="1"/>
    <xf numFmtId="0" fontId="0" fillId="0" borderId="9" xfId="0" applyBorder="1" applyProtection="1"/>
    <xf numFmtId="0" fontId="0" fillId="0" borderId="10" xfId="0" applyBorder="1" applyProtection="1"/>
    <xf numFmtId="2" fontId="0" fillId="0" borderId="10" xfId="0" applyNumberFormat="1" applyBorder="1" applyProtection="1"/>
    <xf numFmtId="164" fontId="0" fillId="0" borderId="10" xfId="0" applyNumberFormat="1" applyBorder="1" applyProtection="1"/>
    <xf numFmtId="0" fontId="0" fillId="0" borderId="11" xfId="0" applyBorder="1" applyProtection="1"/>
    <xf numFmtId="164" fontId="0" fillId="0" borderId="0" xfId="0" applyNumberFormat="1" applyBorder="1" applyProtection="1"/>
    <xf numFmtId="0" fontId="3" fillId="0" borderId="0" xfId="0" applyFont="1" applyProtection="1"/>
    <xf numFmtId="0" fontId="3" fillId="0" borderId="0" xfId="0" applyFont="1" applyBorder="1" applyAlignment="1" applyProtection="1">
      <alignment horizontal="left" wrapText="1"/>
    </xf>
    <xf numFmtId="0" fontId="0" fillId="0" borderId="13" xfId="0" applyBorder="1" applyProtection="1"/>
    <xf numFmtId="0" fontId="0" fillId="0" borderId="12" xfId="0" applyBorder="1" applyProtection="1"/>
    <xf numFmtId="49" fontId="3" fillId="0" borderId="0" xfId="0" applyNumberFormat="1" applyFont="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0" fillId="0" borderId="3" xfId="0" applyBorder="1" applyAlignment="1" applyProtection="1">
      <alignment vertical="center"/>
    </xf>
    <xf numFmtId="2" fontId="0" fillId="0" borderId="0" xfId="0" applyNumberFormat="1" applyBorder="1" applyProtection="1"/>
    <xf numFmtId="49" fontId="3" fillId="0" borderId="0" xfId="0" applyNumberFormat="1" applyFont="1" applyFill="1" applyBorder="1" applyAlignment="1" applyProtection="1">
      <alignment horizontal="left" vertical="center"/>
    </xf>
    <xf numFmtId="49" fontId="3" fillId="0" borderId="0" xfId="0" applyNumberFormat="1" applyFont="1" applyBorder="1" applyAlignment="1" applyProtection="1">
      <alignment horizontal="left" vertical="center"/>
    </xf>
    <xf numFmtId="0" fontId="0" fillId="0" borderId="0" xfId="0" applyAlignment="1" applyProtection="1"/>
    <xf numFmtId="0" fontId="3" fillId="0" borderId="1" xfId="0" applyFont="1" applyBorder="1" applyAlignment="1" applyProtection="1">
      <alignment horizontal="center"/>
      <protection locked="0"/>
    </xf>
    <xf numFmtId="1" fontId="7" fillId="0" borderId="1" xfId="0" applyNumberFormat="1" applyFont="1" applyBorder="1" applyAlignment="1" applyProtection="1">
      <alignment horizontal="center" vertical="center" wrapText="1"/>
      <protection locked="0"/>
    </xf>
    <xf numFmtId="0" fontId="15" fillId="0" borderId="2" xfId="0" applyFont="1" applyBorder="1" applyAlignment="1" applyProtection="1">
      <alignment vertical="center"/>
    </xf>
    <xf numFmtId="2" fontId="12" fillId="0" borderId="0" xfId="0" applyNumberFormat="1" applyFont="1" applyBorder="1" applyAlignment="1" applyProtection="1">
      <alignment horizontal="center" vertical="center"/>
    </xf>
    <xf numFmtId="165" fontId="3" fillId="0" borderId="0" xfId="0" applyNumberFormat="1" applyFont="1" applyBorder="1" applyAlignment="1" applyProtection="1">
      <alignment horizontal="center" vertical="center"/>
    </xf>
    <xf numFmtId="0" fontId="13" fillId="0" borderId="2" xfId="0" applyFont="1" applyBorder="1" applyAlignment="1" applyProtection="1">
      <alignment horizontal="center" vertical="center"/>
    </xf>
    <xf numFmtId="0" fontId="14" fillId="0" borderId="0" xfId="0" applyFont="1" applyAlignment="1" applyProtection="1">
      <alignment horizontal="center"/>
    </xf>
    <xf numFmtId="0" fontId="14" fillId="0" borderId="3" xfId="0" applyFont="1" applyBorder="1" applyAlignment="1" applyProtection="1">
      <alignment horizontal="center"/>
    </xf>
    <xf numFmtId="0" fontId="16" fillId="0" borderId="0" xfId="0" applyFont="1" applyProtection="1"/>
    <xf numFmtId="0" fontId="10" fillId="0" borderId="0" xfId="0" applyFont="1" applyBorder="1" applyAlignment="1" applyProtection="1">
      <alignment vertical="center"/>
    </xf>
    <xf numFmtId="0" fontId="10" fillId="0" borderId="0" xfId="0" applyFont="1" applyBorder="1" applyAlignment="1" applyProtection="1">
      <alignment vertical="center" wrapText="1"/>
    </xf>
    <xf numFmtId="2" fontId="10" fillId="0" borderId="0" xfId="0" applyNumberFormat="1" applyFont="1" applyBorder="1" applyAlignment="1" applyProtection="1">
      <alignment vertical="center" wrapText="1"/>
    </xf>
    <xf numFmtId="1" fontId="7" fillId="0" borderId="1" xfId="0" applyNumberFormat="1" applyFont="1" applyFill="1" applyBorder="1" applyAlignment="1" applyProtection="1">
      <alignment horizontal="center" vertical="center" wrapText="1"/>
      <protection locked="0"/>
    </xf>
    <xf numFmtId="49" fontId="4" fillId="0" borderId="0" xfId="0" applyNumberFormat="1" applyFont="1" applyBorder="1" applyAlignment="1" applyProtection="1">
      <alignment horizontal="left" vertical="top"/>
    </xf>
    <xf numFmtId="0" fontId="22" fillId="0" borderId="0" xfId="0" applyFont="1" applyAlignment="1" applyProtection="1"/>
    <xf numFmtId="0" fontId="20" fillId="0" borderId="3" xfId="0" applyFont="1" applyBorder="1" applyAlignment="1" applyProtection="1">
      <alignment horizontal="center" vertical="center"/>
    </xf>
    <xf numFmtId="0" fontId="17" fillId="0" borderId="0" xfId="0" applyFont="1" applyBorder="1" applyAlignment="1" applyProtection="1">
      <alignment vertical="center"/>
    </xf>
    <xf numFmtId="0" fontId="0" fillId="0" borderId="2" xfId="0" applyBorder="1" applyAlignment="1" applyProtection="1"/>
    <xf numFmtId="2" fontId="3" fillId="0" borderId="0" xfId="0" applyNumberFormat="1" applyFont="1" applyBorder="1" applyAlignment="1" applyProtection="1"/>
    <xf numFmtId="164" fontId="3" fillId="0" borderId="0" xfId="0" applyNumberFormat="1" applyFont="1" applyBorder="1" applyAlignment="1" applyProtection="1"/>
    <xf numFmtId="0" fontId="0" fillId="0" borderId="3" xfId="0" applyFill="1" applyBorder="1" applyAlignment="1" applyProtection="1">
      <alignment vertical="center"/>
    </xf>
    <xf numFmtId="0" fontId="0" fillId="0" borderId="0" xfId="0" applyFill="1" applyBorder="1" applyAlignment="1" applyProtection="1">
      <alignment vertical="center"/>
    </xf>
    <xf numFmtId="0" fontId="20" fillId="0" borderId="2" xfId="0" applyFont="1" applyBorder="1" applyAlignment="1" applyProtection="1">
      <alignment horizontal="center" vertical="center"/>
    </xf>
    <xf numFmtId="0" fontId="4" fillId="0" borderId="2" xfId="0" applyFont="1" applyBorder="1" applyProtection="1"/>
    <xf numFmtId="2" fontId="4" fillId="0" borderId="0" xfId="0" applyNumberFormat="1" applyFont="1" applyBorder="1" applyAlignment="1" applyProtection="1">
      <alignment horizontal="center"/>
    </xf>
    <xf numFmtId="0" fontId="4" fillId="0" borderId="0" xfId="0" applyFont="1" applyBorder="1" applyAlignment="1" applyProtection="1">
      <alignment horizontal="center"/>
    </xf>
    <xf numFmtId="0" fontId="29" fillId="0" borderId="2" xfId="0" applyFont="1" applyBorder="1" applyProtection="1"/>
    <xf numFmtId="0" fontId="29" fillId="0" borderId="0" xfId="0" applyFont="1" applyBorder="1" applyProtection="1"/>
    <xf numFmtId="49" fontId="30" fillId="0" borderId="19" xfId="0" applyNumberFormat="1" applyFont="1" applyFill="1" applyBorder="1" applyAlignment="1" applyProtection="1">
      <alignment horizontal="center" vertical="center" wrapText="1"/>
      <protection locked="0" hidden="1"/>
    </xf>
    <xf numFmtId="2" fontId="30" fillId="0" borderId="19" xfId="0" applyNumberFormat="1" applyFont="1" applyFill="1" applyBorder="1" applyAlignment="1" applyProtection="1">
      <alignment horizontal="center" vertical="center" wrapText="1"/>
      <protection locked="0" hidden="1"/>
    </xf>
    <xf numFmtId="0" fontId="30" fillId="0" borderId="3" xfId="0" applyFont="1" applyFill="1" applyBorder="1" applyAlignment="1" applyProtection="1">
      <alignment vertical="center"/>
    </xf>
    <xf numFmtId="0" fontId="30" fillId="0" borderId="0" xfId="0" applyFont="1" applyFill="1" applyBorder="1" applyAlignment="1" applyProtection="1">
      <alignment vertical="center"/>
    </xf>
    <xf numFmtId="49" fontId="30" fillId="0" borderId="1" xfId="0" applyNumberFormat="1" applyFont="1" applyFill="1" applyBorder="1" applyAlignment="1" applyProtection="1">
      <alignment horizontal="center" vertical="center" wrapText="1"/>
      <protection locked="0" hidden="1"/>
    </xf>
    <xf numFmtId="2" fontId="30" fillId="0" borderId="1" xfId="0" applyNumberFormat="1" applyFont="1" applyFill="1" applyBorder="1" applyAlignment="1" applyProtection="1">
      <alignment horizontal="center" vertical="center" wrapText="1"/>
      <protection locked="0" hidden="1"/>
    </xf>
    <xf numFmtId="0" fontId="17" fillId="0" borderId="2" xfId="0" applyFont="1" applyBorder="1" applyAlignment="1" applyProtection="1">
      <alignment vertical="center"/>
    </xf>
    <xf numFmtId="0" fontId="18" fillId="0" borderId="3" xfId="0" applyFont="1" applyBorder="1" applyProtection="1"/>
    <xf numFmtId="0" fontId="18" fillId="0" borderId="0" xfId="0" applyFont="1" applyBorder="1" applyProtection="1"/>
    <xf numFmtId="0" fontId="18" fillId="0" borderId="0" xfId="0" applyFont="1" applyProtection="1"/>
    <xf numFmtId="2" fontId="4" fillId="0" borderId="0" xfId="0" applyNumberFormat="1" applyFont="1" applyBorder="1" applyAlignment="1" applyProtection="1">
      <alignment horizontal="center" vertical="center"/>
    </xf>
    <xf numFmtId="0" fontId="21" fillId="0" borderId="0" xfId="0" applyFont="1" applyAlignment="1" applyProtection="1">
      <alignment horizontal="center"/>
    </xf>
    <xf numFmtId="49" fontId="3" fillId="0" borderId="18" xfId="0" applyNumberFormat="1" applyFont="1" applyBorder="1" applyAlignment="1" applyProtection="1">
      <alignment horizontal="center" vertical="top"/>
      <protection locked="0"/>
    </xf>
    <xf numFmtId="0" fontId="3" fillId="0" borderId="18" xfId="0" applyNumberFormat="1" applyFont="1" applyBorder="1" applyAlignment="1" applyProtection="1">
      <alignment horizontal="center" vertical="top"/>
      <protection locked="0"/>
    </xf>
    <xf numFmtId="0" fontId="24" fillId="0" borderId="0" xfId="0" applyFont="1" applyBorder="1" applyAlignment="1" applyProtection="1">
      <alignment vertical="center" wrapText="1"/>
    </xf>
    <xf numFmtId="2" fontId="24" fillId="0" borderId="0" xfId="0" applyNumberFormat="1" applyFont="1" applyBorder="1" applyAlignment="1" applyProtection="1">
      <alignment vertical="center" wrapText="1"/>
    </xf>
    <xf numFmtId="0" fontId="23" fillId="0" borderId="3" xfId="0" applyFont="1" applyBorder="1" applyAlignment="1" applyProtection="1">
      <alignment vertical="center"/>
    </xf>
    <xf numFmtId="0" fontId="23" fillId="0" borderId="0" xfId="0" applyFont="1" applyBorder="1" applyAlignment="1" applyProtection="1">
      <alignment vertical="center"/>
    </xf>
    <xf numFmtId="0" fontId="26" fillId="0" borderId="0" xfId="0" applyFont="1" applyBorder="1" applyAlignment="1" applyProtection="1">
      <alignment vertical="center"/>
    </xf>
    <xf numFmtId="0" fontId="17" fillId="0" borderId="0" xfId="0" applyFont="1" applyBorder="1" applyAlignment="1" applyProtection="1">
      <alignment vertical="center" wrapText="1"/>
    </xf>
    <xf numFmtId="0" fontId="0" fillId="0" borderId="26" xfId="0" applyBorder="1" applyAlignment="1">
      <alignment vertical="top"/>
    </xf>
    <xf numFmtId="0" fontId="0" fillId="0" borderId="27" xfId="0" applyBorder="1" applyAlignment="1">
      <alignment vertical="top"/>
    </xf>
    <xf numFmtId="0" fontId="3" fillId="0" borderId="27" xfId="0" applyNumberFormat="1" applyFont="1" applyBorder="1" applyAlignment="1" applyProtection="1">
      <alignment horizontal="center" vertical="center" wrapText="1"/>
    </xf>
    <xf numFmtId="49" fontId="3" fillId="0" borderId="27" xfId="0" applyNumberFormat="1" applyFont="1" applyBorder="1" applyAlignment="1" applyProtection="1">
      <alignment horizontal="center" vertical="center" wrapText="1"/>
    </xf>
    <xf numFmtId="2" fontId="3" fillId="0" borderId="27" xfId="0" applyNumberFormat="1" applyFont="1" applyBorder="1" applyAlignment="1" applyProtection="1">
      <alignment horizontal="center" vertical="center"/>
    </xf>
    <xf numFmtId="0" fontId="3" fillId="0" borderId="28" xfId="0" applyFont="1" applyBorder="1" applyAlignment="1" applyProtection="1">
      <alignment vertical="center"/>
    </xf>
    <xf numFmtId="0" fontId="31" fillId="0" borderId="0" xfId="0" applyFont="1" applyAlignment="1" applyProtection="1">
      <alignment wrapText="1"/>
    </xf>
    <xf numFmtId="0" fontId="27" fillId="0" borderId="0" xfId="0" applyFont="1" applyProtection="1"/>
    <xf numFmtId="0" fontId="3" fillId="0" borderId="2" xfId="0" applyFont="1" applyBorder="1" applyAlignment="1" applyProtection="1">
      <alignment horizontal="left" vertical="top"/>
    </xf>
    <xf numFmtId="2" fontId="3" fillId="0" borderId="0" xfId="0" applyNumberFormat="1" applyFont="1" applyBorder="1" applyAlignment="1" applyProtection="1">
      <alignment horizontal="right" vertical="center"/>
    </xf>
    <xf numFmtId="2" fontId="3" fillId="0" borderId="18" xfId="0" applyNumberFormat="1" applyFont="1" applyBorder="1" applyAlignment="1" applyProtection="1">
      <alignment horizontal="center" vertical="center"/>
      <protection locked="0"/>
    </xf>
    <xf numFmtId="0" fontId="28" fillId="0" borderId="3" xfId="0" applyFont="1" applyBorder="1" applyAlignment="1" applyProtection="1">
      <alignment vertical="center"/>
    </xf>
    <xf numFmtId="0" fontId="28" fillId="0" borderId="0" xfId="0" applyFont="1" applyBorder="1" applyAlignment="1" applyProtection="1">
      <alignment vertical="center"/>
    </xf>
    <xf numFmtId="168" fontId="3" fillId="3" borderId="0" xfId="0" applyNumberFormat="1" applyFont="1" applyFill="1" applyBorder="1" applyAlignment="1" applyProtection="1">
      <alignment horizontal="center" vertical="center"/>
    </xf>
    <xf numFmtId="0" fontId="32" fillId="0" borderId="0" xfId="0" applyFont="1" applyProtection="1"/>
    <xf numFmtId="0" fontId="0" fillId="0" borderId="6" xfId="0" applyBorder="1" applyAlignment="1" applyProtection="1">
      <alignment horizontal="left"/>
    </xf>
    <xf numFmtId="0" fontId="9" fillId="0" borderId="6" xfId="0" applyFont="1" applyBorder="1" applyAlignment="1" applyProtection="1">
      <alignment horizontal="left" vertical="top"/>
    </xf>
    <xf numFmtId="0" fontId="35" fillId="0" borderId="0" xfId="0" applyFont="1" applyBorder="1" applyAlignment="1" applyProtection="1">
      <alignment horizontal="center" vertical="center"/>
    </xf>
    <xf numFmtId="0" fontId="0" fillId="0" borderId="0" xfId="0" applyBorder="1" applyAlignment="1" applyProtection="1">
      <alignment horizontal="center"/>
    </xf>
    <xf numFmtId="0" fontId="3" fillId="0" borderId="0" xfId="0" applyFont="1" applyBorder="1" applyAlignment="1" applyProtection="1">
      <alignment horizontal="center"/>
    </xf>
    <xf numFmtId="0" fontId="3" fillId="0" borderId="0" xfId="0" applyFont="1" applyBorder="1" applyAlignment="1" applyProtection="1">
      <alignment horizontal="right"/>
    </xf>
    <xf numFmtId="0" fontId="16" fillId="0" borderId="6" xfId="0" applyFont="1" applyBorder="1" applyAlignment="1">
      <alignment horizontal="left" vertical="top"/>
    </xf>
    <xf numFmtId="0" fontId="9" fillId="0" borderId="0" xfId="0" applyFont="1" applyFill="1" applyBorder="1" applyAlignment="1" applyProtection="1">
      <alignment horizontal="left" vertical="top"/>
    </xf>
    <xf numFmtId="0" fontId="37" fillId="0" borderId="2" xfId="0" applyFont="1" applyBorder="1" applyAlignment="1" applyProtection="1">
      <alignment horizontal="left"/>
    </xf>
    <xf numFmtId="0" fontId="37" fillId="0" borderId="2" xfId="0" applyFont="1" applyBorder="1" applyProtection="1"/>
    <xf numFmtId="0" fontId="38" fillId="0" borderId="0" xfId="0" applyFont="1" applyBorder="1" applyAlignment="1" applyProtection="1">
      <alignment horizontal="left" vertical="center" wrapText="1"/>
    </xf>
    <xf numFmtId="0" fontId="38" fillId="0" borderId="0" xfId="0" applyFont="1" applyBorder="1" applyAlignment="1" applyProtection="1">
      <alignment horizontal="left" vertical="center"/>
    </xf>
    <xf numFmtId="0" fontId="38" fillId="0" borderId="3" xfId="0" applyFont="1" applyBorder="1" applyAlignment="1" applyProtection="1">
      <alignment vertical="center"/>
    </xf>
    <xf numFmtId="0" fontId="38" fillId="0" borderId="0" xfId="0" applyFont="1" applyBorder="1" applyAlignment="1" applyProtection="1">
      <alignment vertical="center"/>
    </xf>
    <xf numFmtId="0" fontId="38" fillId="0" borderId="0" xfId="0" applyFont="1" applyProtection="1"/>
    <xf numFmtId="0" fontId="38" fillId="0" borderId="0" xfId="0" applyFont="1" applyBorder="1" applyAlignment="1" applyProtection="1">
      <alignment horizontal="left" wrapText="1"/>
    </xf>
    <xf numFmtId="0" fontId="38" fillId="0" borderId="3" xfId="0" applyFont="1" applyBorder="1" applyProtection="1"/>
    <xf numFmtId="0" fontId="38" fillId="0" borderId="0" xfId="0" applyFont="1" applyBorder="1" applyProtection="1"/>
    <xf numFmtId="49" fontId="7" fillId="0" borderId="0" xfId="0" applyNumberFormat="1" applyFont="1" applyBorder="1" applyAlignment="1" applyProtection="1">
      <alignment horizontal="left" vertical="top"/>
    </xf>
    <xf numFmtId="49" fontId="7" fillId="0" borderId="12" xfId="0" applyNumberFormat="1" applyFont="1" applyBorder="1" applyAlignment="1" applyProtection="1">
      <alignment horizontal="left" vertical="top"/>
    </xf>
    <xf numFmtId="49" fontId="3" fillId="0" borderId="20" xfId="0" applyNumberFormat="1" applyFont="1" applyBorder="1" applyAlignment="1" applyProtection="1">
      <alignment horizontal="left" vertical="top"/>
    </xf>
    <xf numFmtId="49" fontId="3" fillId="0" borderId="14" xfId="0" applyNumberFormat="1" applyFont="1" applyBorder="1" applyAlignment="1" applyProtection="1">
      <alignment horizontal="left" vertical="top"/>
    </xf>
    <xf numFmtId="49" fontId="3" fillId="0" borderId="21" xfId="0" applyNumberFormat="1" applyFont="1" applyBorder="1" applyAlignment="1" applyProtection="1">
      <alignment horizontal="left" vertical="top"/>
    </xf>
    <xf numFmtId="49" fontId="3" fillId="0" borderId="21" xfId="0" applyNumberFormat="1" applyFont="1" applyBorder="1" applyAlignment="1" applyProtection="1">
      <alignment horizontal="right" vertical="top"/>
    </xf>
    <xf numFmtId="49" fontId="3" fillId="0" borderId="4" xfId="0" applyNumberFormat="1" applyFont="1" applyBorder="1" applyAlignment="1" applyProtection="1">
      <alignment horizontal="left" vertical="top"/>
    </xf>
    <xf numFmtId="49" fontId="3" fillId="0" borderId="16" xfId="0" applyNumberFormat="1" applyFont="1" applyBorder="1" applyAlignment="1" applyProtection="1">
      <alignment horizontal="left" vertical="top"/>
    </xf>
    <xf numFmtId="49" fontId="7" fillId="0" borderId="15" xfId="0" applyNumberFormat="1" applyFont="1" applyBorder="1" applyAlignment="1" applyProtection="1">
      <alignment horizontal="left" vertical="top"/>
    </xf>
    <xf numFmtId="49" fontId="7" fillId="0" borderId="4" xfId="0" applyNumberFormat="1" applyFont="1" applyBorder="1" applyAlignment="1" applyProtection="1">
      <alignment horizontal="left" vertical="top"/>
    </xf>
    <xf numFmtId="49" fontId="7" fillId="0" borderId="12" xfId="0" applyNumberFormat="1" applyFont="1" applyBorder="1" applyAlignment="1" applyProtection="1">
      <alignment vertical="top" wrapText="1"/>
    </xf>
    <xf numFmtId="49" fontId="7" fillId="0" borderId="0" xfId="0" applyNumberFormat="1" applyFont="1" applyBorder="1" applyAlignment="1" applyProtection="1">
      <alignment vertical="top"/>
    </xf>
    <xf numFmtId="49" fontId="7" fillId="0" borderId="12" xfId="0" applyNumberFormat="1" applyFont="1" applyBorder="1" applyAlignment="1" applyProtection="1">
      <alignment vertical="top"/>
    </xf>
    <xf numFmtId="49" fontId="3" fillId="0" borderId="0" xfId="0" applyNumberFormat="1" applyFont="1" applyBorder="1" applyAlignment="1" applyProtection="1">
      <alignment horizontal="center" vertical="top"/>
    </xf>
    <xf numFmtId="0" fontId="3" fillId="0" borderId="0" xfId="0" applyNumberFormat="1" applyFont="1" applyBorder="1" applyAlignment="1" applyProtection="1">
      <alignment horizontal="center" vertical="top"/>
    </xf>
    <xf numFmtId="0" fontId="3" fillId="0" borderId="0" xfId="0" applyFont="1" applyFill="1" applyBorder="1" applyAlignment="1" applyProtection="1">
      <alignment horizontal="left"/>
    </xf>
    <xf numFmtId="49" fontId="3" fillId="0" borderId="0" xfId="0" applyNumberFormat="1" applyFont="1" applyBorder="1" applyAlignment="1" applyProtection="1">
      <alignment horizontal="left" vertical="top"/>
    </xf>
    <xf numFmtId="49" fontId="3" fillId="0" borderId="17" xfId="0" applyNumberFormat="1" applyFont="1" applyBorder="1" applyAlignment="1" applyProtection="1">
      <alignment horizontal="left" vertical="top"/>
    </xf>
    <xf numFmtId="49" fontId="3" fillId="0" borderId="15" xfId="0" applyNumberFormat="1" applyFont="1" applyBorder="1" applyAlignment="1" applyProtection="1">
      <alignment horizontal="left" vertical="top"/>
    </xf>
    <xf numFmtId="0" fontId="0" fillId="0" borderId="4" xfId="0" applyBorder="1" applyAlignment="1" applyProtection="1">
      <alignment horizontal="left" vertical="top"/>
    </xf>
    <xf numFmtId="0" fontId="0" fillId="0" borderId="16" xfId="0" applyBorder="1" applyAlignment="1" applyProtection="1">
      <alignment horizontal="left" vertical="top"/>
    </xf>
    <xf numFmtId="49" fontId="3" fillId="0" borderId="12" xfId="0" applyNumberFormat="1" applyFont="1" applyBorder="1" applyAlignment="1" applyProtection="1">
      <alignment vertical="top" wrapText="1"/>
    </xf>
    <xf numFmtId="49" fontId="3" fillId="0" borderId="0" xfId="0" applyNumberFormat="1" applyFont="1" applyBorder="1" applyAlignment="1" applyProtection="1">
      <alignment vertical="top" wrapText="1"/>
    </xf>
    <xf numFmtId="49" fontId="3" fillId="0" borderId="15" xfId="0" applyNumberFormat="1" applyFont="1" applyBorder="1" applyAlignment="1" applyProtection="1">
      <alignment horizontal="center" vertical="top" wrapText="1"/>
    </xf>
    <xf numFmtId="49" fontId="3" fillId="0" borderId="4" xfId="0" applyNumberFormat="1" applyFont="1" applyBorder="1" applyAlignment="1" applyProtection="1">
      <alignment horizontal="center" vertical="top" wrapText="1"/>
    </xf>
    <xf numFmtId="49" fontId="3" fillId="0" borderId="16" xfId="0" applyNumberFormat="1" applyFont="1" applyBorder="1" applyAlignment="1" applyProtection="1">
      <alignment horizontal="center" vertical="top"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left" vertical="center"/>
    </xf>
    <xf numFmtId="49" fontId="3" fillId="0" borderId="12" xfId="0" applyNumberFormat="1" applyFont="1" applyBorder="1" applyAlignment="1" applyProtection="1">
      <alignment horizontal="left" vertical="top" wrapText="1"/>
    </xf>
    <xf numFmtId="0" fontId="0" fillId="0" borderId="0" xfId="0" applyBorder="1" applyAlignment="1" applyProtection="1">
      <alignment horizontal="left" vertical="top" wrapText="1"/>
    </xf>
    <xf numFmtId="0" fontId="0" fillId="0" borderId="17" xfId="0" applyBorder="1" applyAlignment="1" applyProtection="1">
      <alignment horizontal="left" vertical="top" wrapText="1"/>
    </xf>
    <xf numFmtId="0" fontId="8" fillId="0" borderId="23" xfId="0" applyFont="1" applyBorder="1" applyAlignment="1" applyProtection="1">
      <alignment horizontal="left"/>
    </xf>
    <xf numFmtId="0" fontId="8" fillId="0" borderId="22" xfId="0" applyFont="1" applyBorder="1" applyAlignment="1" applyProtection="1">
      <alignment horizontal="left"/>
    </xf>
    <xf numFmtId="0" fontId="8" fillId="0" borderId="24" xfId="0" applyFont="1" applyBorder="1" applyAlignment="1" applyProtection="1">
      <alignment horizontal="left"/>
    </xf>
    <xf numFmtId="0" fontId="8" fillId="0" borderId="0" xfId="0" applyFont="1" applyFill="1" applyBorder="1" applyAlignment="1" applyProtection="1">
      <alignment horizontal="left"/>
    </xf>
    <xf numFmtId="0" fontId="3" fillId="0" borderId="0" xfId="0" applyFont="1" applyBorder="1" applyAlignment="1" applyProtection="1">
      <alignment horizontal="left"/>
    </xf>
    <xf numFmtId="49" fontId="3" fillId="0" borderId="6" xfId="0" applyNumberFormat="1" applyFont="1" applyBorder="1" applyAlignment="1" applyProtection="1">
      <alignment horizontal="left" vertical="top"/>
    </xf>
    <xf numFmtId="0" fontId="0" fillId="0" borderId="36" xfId="0" applyBorder="1" applyProtection="1"/>
    <xf numFmtId="0" fontId="0" fillId="0" borderId="0" xfId="0"/>
    <xf numFmtId="0" fontId="0" fillId="0" borderId="0" xfId="0"/>
    <xf numFmtId="49" fontId="3" fillId="0" borderId="37" xfId="0" applyNumberFormat="1" applyFont="1" applyBorder="1" applyAlignment="1" applyProtection="1">
      <alignment vertical="top" wrapText="1"/>
    </xf>
    <xf numFmtId="0" fontId="18" fillId="0" borderId="0" xfId="0" applyFont="1"/>
    <xf numFmtId="0" fontId="3" fillId="0" borderId="36" xfId="0" applyFont="1" applyBorder="1" applyProtection="1"/>
    <xf numFmtId="0" fontId="36" fillId="0" borderId="0" xfId="0" applyFont="1" applyBorder="1" applyAlignment="1" applyProtection="1">
      <alignment vertical="top" wrapText="1"/>
    </xf>
    <xf numFmtId="0" fontId="4" fillId="0" borderId="36" xfId="0" applyFont="1" applyBorder="1" applyAlignment="1" applyProtection="1">
      <alignment vertical="top"/>
    </xf>
    <xf numFmtId="0" fontId="4" fillId="0" borderId="0" xfId="0" applyFont="1" applyBorder="1" applyAlignment="1" applyProtection="1">
      <alignment vertical="top" wrapText="1"/>
    </xf>
    <xf numFmtId="0" fontId="0" fillId="0" borderId="0" xfId="0" applyAlignment="1">
      <alignment horizontal="center"/>
    </xf>
    <xf numFmtId="0" fontId="0" fillId="0" borderId="0" xfId="0"/>
    <xf numFmtId="0" fontId="0" fillId="0" borderId="0" xfId="0"/>
    <xf numFmtId="0" fontId="3" fillId="0" borderId="36" xfId="0" applyFont="1" applyBorder="1" applyAlignment="1" applyProtection="1">
      <alignment vertical="center"/>
    </xf>
    <xf numFmtId="0" fontId="0" fillId="0" borderId="0" xfId="0"/>
    <xf numFmtId="0" fontId="0" fillId="0" borderId="0" xfId="0"/>
    <xf numFmtId="0" fontId="3" fillId="0" borderId="0" xfId="0" applyFont="1" applyBorder="1" applyAlignment="1" applyProtection="1">
      <alignment horizontal="left" vertical="center"/>
    </xf>
    <xf numFmtId="0" fontId="0" fillId="0" borderId="0" xfId="0"/>
    <xf numFmtId="0" fontId="33" fillId="0" borderId="0" xfId="0" applyFont="1" applyBorder="1" applyProtection="1"/>
    <xf numFmtId="0" fontId="32" fillId="0" borderId="0" xfId="0" applyFont="1" applyBorder="1" applyProtection="1"/>
    <xf numFmtId="0" fontId="33" fillId="0" borderId="2" xfId="0" applyFont="1" applyBorder="1" applyProtection="1"/>
    <xf numFmtId="0" fontId="33" fillId="0" borderId="0" xfId="0" applyFont="1" applyBorder="1" applyAlignment="1" applyProtection="1">
      <alignment horizontal="left" wrapText="1"/>
    </xf>
    <xf numFmtId="0" fontId="40" fillId="0" borderId="0" xfId="0" applyFont="1" applyAlignment="1">
      <alignment vertical="center"/>
    </xf>
    <xf numFmtId="0" fontId="42" fillId="0" borderId="40" xfId="0" applyFont="1" applyBorder="1" applyAlignment="1">
      <alignment horizontal="center" vertical="center"/>
    </xf>
    <xf numFmtId="0" fontId="23" fillId="0" borderId="0" xfId="0" applyFont="1" applyAlignment="1">
      <alignment vertical="center"/>
    </xf>
    <xf numFmtId="0" fontId="41" fillId="4" borderId="41" xfId="0" applyFont="1" applyFill="1" applyBorder="1" applyAlignment="1">
      <alignment horizontal="left" vertical="center" indent="1"/>
    </xf>
    <xf numFmtId="0" fontId="23" fillId="0" borderId="42" xfId="0" applyFont="1" applyBorder="1" applyAlignment="1">
      <alignment vertical="center"/>
    </xf>
    <xf numFmtId="0" fontId="42" fillId="0" borderId="41" xfId="0" applyFont="1" applyBorder="1" applyAlignment="1">
      <alignment horizontal="center" vertical="center"/>
    </xf>
    <xf numFmtId="0" fontId="42" fillId="0" borderId="42" xfId="0" applyFont="1" applyBorder="1" applyAlignment="1">
      <alignment horizontal="center" vertical="center"/>
    </xf>
    <xf numFmtId="2" fontId="42" fillId="0" borderId="41" xfId="0" applyNumberFormat="1" applyFont="1" applyBorder="1" applyAlignment="1">
      <alignment horizontal="center" vertical="center"/>
    </xf>
    <xf numFmtId="2" fontId="42" fillId="0" borderId="42" xfId="0" applyNumberFormat="1" applyFont="1" applyBorder="1" applyAlignment="1">
      <alignment horizontal="center" vertical="center"/>
    </xf>
    <xf numFmtId="2" fontId="42" fillId="0" borderId="40" xfId="0" applyNumberFormat="1" applyFont="1" applyBorder="1" applyAlignment="1">
      <alignment horizontal="center" vertical="center"/>
    </xf>
    <xf numFmtId="0" fontId="32" fillId="0" borderId="0" xfId="0" applyFont="1"/>
    <xf numFmtId="0" fontId="39" fillId="0" borderId="36" xfId="0" applyFont="1" applyBorder="1" applyAlignment="1" applyProtection="1">
      <alignment vertical="center" wrapText="1"/>
    </xf>
    <xf numFmtId="0" fontId="39" fillId="0" borderId="0" xfId="0" applyFont="1" applyBorder="1" applyAlignment="1" applyProtection="1">
      <alignment vertical="center" wrapText="1"/>
    </xf>
    <xf numFmtId="0" fontId="33" fillId="0" borderId="36" xfId="0" applyFont="1" applyBorder="1" applyAlignment="1" applyProtection="1">
      <alignment horizontal="left" wrapText="1"/>
    </xf>
    <xf numFmtId="0" fontId="3" fillId="0" borderId="36" xfId="0" applyFont="1" applyBorder="1" applyAlignment="1" applyProtection="1">
      <alignment horizontal="left" wrapText="1"/>
    </xf>
    <xf numFmtId="0" fontId="18" fillId="0" borderId="0" xfId="0" applyFont="1" applyFill="1" applyBorder="1" applyProtection="1"/>
    <xf numFmtId="0" fontId="41" fillId="4" borderId="42" xfId="0" applyFont="1" applyFill="1" applyBorder="1" applyAlignment="1">
      <alignment horizontal="left" vertical="center" indent="1"/>
    </xf>
    <xf numFmtId="0" fontId="41" fillId="4" borderId="40" xfId="0" applyFont="1" applyFill="1" applyBorder="1" applyAlignment="1">
      <alignment horizontal="left" vertical="center" indent="1"/>
    </xf>
    <xf numFmtId="0" fontId="32" fillId="0" borderId="2" xfId="0" applyFont="1" applyBorder="1" applyProtection="1"/>
    <xf numFmtId="0" fontId="32" fillId="0" borderId="3" xfId="0" applyFont="1" applyBorder="1" applyProtection="1"/>
    <xf numFmtId="0" fontId="32" fillId="0" borderId="12" xfId="0" applyFont="1" applyBorder="1" applyProtection="1"/>
    <xf numFmtId="0" fontId="42" fillId="0" borderId="41" xfId="0" applyFont="1" applyBorder="1" applyAlignment="1">
      <alignment horizontal="left" vertical="center" indent="1"/>
    </xf>
    <xf numFmtId="0" fontId="42" fillId="0" borderId="42" xfId="0" applyFont="1" applyBorder="1" applyAlignment="1">
      <alignment horizontal="left" vertical="center" indent="1"/>
    </xf>
    <xf numFmtId="0" fontId="42" fillId="0" borderId="40" xfId="0" applyFont="1" applyBorder="1" applyAlignment="1">
      <alignment horizontal="left" vertical="center" indent="1"/>
    </xf>
    <xf numFmtId="0" fontId="19" fillId="0" borderId="2" xfId="0" applyFont="1" applyBorder="1" applyProtection="1"/>
    <xf numFmtId="0" fontId="18" fillId="0" borderId="0" xfId="0" applyFont="1" applyBorder="1" applyAlignment="1" applyProtection="1">
      <alignment vertical="center"/>
    </xf>
    <xf numFmtId="2" fontId="4" fillId="0" borderId="0" xfId="0" applyNumberFormat="1" applyFont="1" applyBorder="1" applyProtection="1"/>
    <xf numFmtId="0" fontId="0" fillId="0" borderId="0" xfId="0"/>
    <xf numFmtId="0" fontId="47" fillId="0" borderId="0" xfId="0" applyFont="1" applyBorder="1" applyAlignment="1" applyProtection="1">
      <alignment horizontal="left"/>
    </xf>
    <xf numFmtId="0" fontId="46" fillId="0" borderId="0" xfId="0" applyFont="1" applyFill="1" applyBorder="1" applyAlignment="1" applyProtection="1">
      <alignment horizontal="left"/>
    </xf>
    <xf numFmtId="0" fontId="3" fillId="0" borderId="0" xfId="0" applyFont="1" applyBorder="1" applyAlignment="1" applyProtection="1">
      <alignment horizontal="left"/>
    </xf>
    <xf numFmtId="0" fontId="33" fillId="0" borderId="0" xfId="0" applyFont="1" applyBorder="1" applyAlignment="1" applyProtection="1">
      <alignment horizontal="left" vertical="center" wrapText="1"/>
    </xf>
    <xf numFmtId="0" fontId="35" fillId="0" borderId="36" xfId="0" applyFont="1" applyBorder="1" applyAlignment="1" applyProtection="1">
      <alignment horizontal="left" vertical="center" wrapText="1"/>
    </xf>
    <xf numFmtId="0" fontId="0" fillId="0" borderId="0" xfId="0"/>
    <xf numFmtId="0" fontId="22" fillId="0" borderId="0" xfId="0" applyFont="1" applyAlignment="1" applyProtection="1">
      <alignment horizontal="center"/>
    </xf>
    <xf numFmtId="0" fontId="3" fillId="0" borderId="2" xfId="0" applyFont="1" applyBorder="1" applyAlignment="1" applyProtection="1">
      <alignment horizontal="left" vertical="center"/>
    </xf>
    <xf numFmtId="0" fontId="18" fillId="0" borderId="0" xfId="0" applyFont="1" applyAlignment="1">
      <alignment vertical="top" wrapText="1"/>
    </xf>
    <xf numFmtId="0" fontId="0" fillId="0" borderId="0" xfId="0" applyBorder="1"/>
    <xf numFmtId="0" fontId="3" fillId="0" borderId="26" xfId="0" applyFont="1" applyBorder="1" applyProtection="1"/>
    <xf numFmtId="0" fontId="3" fillId="0" borderId="27" xfId="0" applyFont="1" applyBorder="1" applyAlignment="1" applyProtection="1">
      <alignment horizontal="left" vertical="center"/>
    </xf>
    <xf numFmtId="0" fontId="3" fillId="0" borderId="27" xfId="0" applyFont="1" applyBorder="1" applyAlignment="1" applyProtection="1">
      <alignment horizontal="left"/>
    </xf>
    <xf numFmtId="0" fontId="3" fillId="0" borderId="28" xfId="0" applyFont="1" applyBorder="1" applyProtection="1"/>
    <xf numFmtId="0" fontId="32" fillId="0" borderId="33" xfId="0" applyFont="1" applyBorder="1" applyProtection="1"/>
    <xf numFmtId="0" fontId="32" fillId="0" borderId="35" xfId="0" applyFont="1" applyBorder="1" applyProtection="1"/>
    <xf numFmtId="2" fontId="32" fillId="0" borderId="35" xfId="0" applyNumberFormat="1" applyFont="1" applyBorder="1" applyProtection="1"/>
    <xf numFmtId="164" fontId="32" fillId="0" borderId="35" xfId="0" applyNumberFormat="1" applyFont="1" applyBorder="1" applyProtection="1"/>
    <xf numFmtId="0" fontId="32" fillId="0" borderId="13" xfId="0" applyFont="1" applyBorder="1" applyProtection="1"/>
    <xf numFmtId="164" fontId="35" fillId="0" borderId="0" xfId="0" applyNumberFormat="1" applyFont="1" applyBorder="1" applyProtection="1"/>
    <xf numFmtId="164" fontId="45" fillId="0" borderId="0" xfId="0" quotePrefix="1" applyNumberFormat="1" applyFont="1" applyBorder="1" applyAlignment="1" applyProtection="1">
      <alignment horizontal="center"/>
    </xf>
    <xf numFmtId="0" fontId="4" fillId="0" borderId="0" xfId="0" applyFont="1" applyBorder="1" applyProtection="1"/>
    <xf numFmtId="164" fontId="4" fillId="0" borderId="0" xfId="0" applyNumberFormat="1" applyFont="1" applyBorder="1" applyProtection="1"/>
    <xf numFmtId="0" fontId="0" fillId="6" borderId="3" xfId="0" applyFill="1" applyBorder="1" applyProtection="1"/>
    <xf numFmtId="0" fontId="0" fillId="6" borderId="0" xfId="0" applyFill="1" applyBorder="1" applyProtection="1"/>
    <xf numFmtId="0" fontId="3" fillId="6" borderId="36" xfId="0" applyFont="1" applyFill="1" applyBorder="1" applyAlignment="1" applyProtection="1">
      <alignment horizontal="left" wrapText="1"/>
    </xf>
    <xf numFmtId="0" fontId="3" fillId="6" borderId="0" xfId="0" applyFont="1" applyFill="1" applyBorder="1" applyAlignment="1" applyProtection="1">
      <alignment horizontal="left" wrapText="1"/>
    </xf>
    <xf numFmtId="0" fontId="3" fillId="6" borderId="2" xfId="0" applyFont="1" applyFill="1" applyBorder="1" applyProtection="1"/>
    <xf numFmtId="0" fontId="18" fillId="6" borderId="0" xfId="0" applyFont="1" applyFill="1" applyProtection="1"/>
    <xf numFmtId="0" fontId="3" fillId="6" borderId="0" xfId="0" applyFont="1" applyFill="1" applyBorder="1" applyAlignment="1" applyProtection="1">
      <alignment horizontal="center"/>
    </xf>
    <xf numFmtId="0" fontId="3" fillId="6" borderId="0" xfId="0" applyFont="1" applyFill="1" applyBorder="1" applyProtection="1"/>
    <xf numFmtId="2" fontId="3" fillId="6" borderId="0" xfId="0" applyNumberFormat="1" applyFont="1" applyFill="1" applyBorder="1" applyAlignment="1" applyProtection="1">
      <alignment horizontal="center" vertical="center"/>
    </xf>
    <xf numFmtId="0" fontId="4" fillId="6" borderId="0" xfId="0" applyFont="1" applyFill="1" applyBorder="1" applyProtection="1"/>
    <xf numFmtId="164" fontId="4" fillId="6" borderId="0" xfId="0" applyNumberFormat="1" applyFont="1" applyFill="1" applyBorder="1" applyProtection="1"/>
    <xf numFmtId="0" fontId="35" fillId="6" borderId="36" xfId="0" applyFont="1" applyFill="1" applyBorder="1" applyAlignment="1" applyProtection="1">
      <alignment horizontal="left" vertical="center" wrapText="1"/>
    </xf>
    <xf numFmtId="0" fontId="33" fillId="6" borderId="0" xfId="0" applyFont="1" applyFill="1" applyBorder="1" applyAlignment="1" applyProtection="1">
      <alignment horizontal="left" vertical="center" wrapText="1"/>
    </xf>
    <xf numFmtId="0" fontId="50" fillId="0" borderId="3" xfId="0" applyFont="1" applyBorder="1" applyAlignment="1" applyProtection="1">
      <alignment horizontal="left" vertical="center"/>
    </xf>
    <xf numFmtId="0" fontId="49" fillId="0" borderId="0" xfId="0" applyFont="1" applyAlignment="1" applyProtection="1">
      <alignment horizontal="left"/>
    </xf>
    <xf numFmtId="0" fontId="49" fillId="0" borderId="3" xfId="0" applyFont="1" applyBorder="1" applyAlignment="1" applyProtection="1">
      <alignment horizontal="left"/>
    </xf>
    <xf numFmtId="0" fontId="49" fillId="0" borderId="0" xfId="0" applyFont="1" applyBorder="1" applyAlignment="1" applyProtection="1">
      <alignment horizontal="left"/>
    </xf>
    <xf numFmtId="0" fontId="3" fillId="0" borderId="36" xfId="0" applyFont="1" applyBorder="1" applyAlignment="1" applyProtection="1">
      <alignment horizontal="left" vertical="top" wrapText="1"/>
    </xf>
    <xf numFmtId="0" fontId="51" fillId="0" borderId="0" xfId="0" applyFont="1" applyProtection="1"/>
    <xf numFmtId="0" fontId="51" fillId="0" borderId="0" xfId="0" applyFont="1" applyAlignment="1">
      <alignment vertical="center"/>
    </xf>
    <xf numFmtId="0" fontId="18" fillId="0" borderId="0" xfId="0" applyFont="1" applyAlignment="1" applyProtection="1">
      <alignment vertical="center"/>
    </xf>
    <xf numFmtId="2" fontId="18" fillId="0" borderId="0" xfId="0" applyNumberFormat="1" applyFont="1" applyBorder="1" applyAlignment="1" applyProtection="1">
      <alignment vertical="center"/>
    </xf>
    <xf numFmtId="0" fontId="18" fillId="0" borderId="3" xfId="0" applyFont="1" applyBorder="1" applyAlignment="1" applyProtection="1">
      <alignment vertical="center"/>
    </xf>
    <xf numFmtId="0" fontId="25" fillId="0" borderId="36" xfId="0" applyFont="1" applyBorder="1" applyAlignment="1" applyProtection="1">
      <alignment vertical="center"/>
    </xf>
    <xf numFmtId="0" fontId="48" fillId="0" borderId="2" xfId="0" applyFont="1" applyBorder="1" applyAlignment="1" applyProtection="1">
      <alignment horizontal="left" vertical="center"/>
    </xf>
    <xf numFmtId="0" fontId="3" fillId="0" borderId="0" xfId="0" applyFont="1" applyBorder="1" applyAlignment="1" applyProtection="1">
      <alignment horizontal="left" vertical="top" wrapText="1"/>
    </xf>
    <xf numFmtId="0" fontId="48" fillId="0" borderId="36" xfId="0" applyFont="1" applyBorder="1" applyAlignment="1" applyProtection="1">
      <alignment horizontal="left" vertical="center"/>
    </xf>
    <xf numFmtId="1" fontId="7" fillId="0" borderId="48" xfId="0" applyNumberFormat="1" applyFont="1" applyFill="1" applyBorder="1" applyAlignment="1" applyProtection="1">
      <alignment horizontal="center" vertical="center" wrapText="1"/>
      <protection locked="0"/>
    </xf>
    <xf numFmtId="2" fontId="7" fillId="0" borderId="19" xfId="0" applyNumberFormat="1" applyFont="1" applyFill="1" applyBorder="1" applyAlignment="1" applyProtection="1">
      <alignment vertical="center"/>
    </xf>
    <xf numFmtId="0" fontId="51" fillId="0" borderId="0" xfId="0" applyFont="1"/>
    <xf numFmtId="0" fontId="4" fillId="2" borderId="8" xfId="0" applyFont="1" applyFill="1" applyBorder="1" applyAlignment="1" applyProtection="1">
      <alignment horizontal="center" vertical="center" wrapText="1"/>
    </xf>
    <xf numFmtId="0" fontId="52" fillId="2" borderId="25" xfId="0" applyFont="1" applyFill="1" applyBorder="1" applyAlignment="1" applyProtection="1">
      <alignment horizontal="center" vertical="center" wrapText="1"/>
    </xf>
    <xf numFmtId="164" fontId="52" fillId="2" borderId="25" xfId="0" applyNumberFormat="1" applyFont="1" applyFill="1" applyBorder="1" applyAlignment="1" applyProtection="1">
      <alignment horizontal="center" vertical="center" wrapText="1"/>
    </xf>
    <xf numFmtId="0" fontId="54" fillId="0" borderId="3" xfId="0" applyFont="1" applyBorder="1" applyAlignment="1" applyProtection="1">
      <alignment vertical="center"/>
    </xf>
    <xf numFmtId="0" fontId="54" fillId="0" borderId="0" xfId="0" applyFont="1" applyBorder="1" applyAlignment="1" applyProtection="1">
      <alignment vertical="center"/>
    </xf>
    <xf numFmtId="0" fontId="52" fillId="2" borderId="8" xfId="0" applyFont="1" applyFill="1" applyBorder="1" applyAlignment="1" applyProtection="1">
      <alignment horizontal="center" vertical="center" wrapText="1"/>
    </xf>
    <xf numFmtId="167" fontId="30" fillId="0" borderId="19" xfId="0" applyNumberFormat="1" applyFont="1" applyFill="1" applyBorder="1" applyAlignment="1" applyProtection="1">
      <alignment horizontal="center" vertical="center" wrapText="1"/>
    </xf>
    <xf numFmtId="164" fontId="3" fillId="0" borderId="0" xfId="0" applyNumberFormat="1" applyFont="1" applyBorder="1" applyAlignment="1" applyProtection="1">
      <alignment horizontal="center" vertical="center" wrapText="1"/>
    </xf>
    <xf numFmtId="164" fontId="9" fillId="2" borderId="19" xfId="0" applyNumberFormat="1" applyFont="1" applyFill="1" applyBorder="1" applyAlignment="1" applyProtection="1">
      <alignment horizontal="center" vertical="center" wrapText="1"/>
    </xf>
    <xf numFmtId="164" fontId="7" fillId="0" borderId="19" xfId="0" applyNumberFormat="1" applyFont="1" applyFill="1" applyBorder="1" applyAlignment="1" applyProtection="1">
      <alignment horizontal="center" vertical="center" wrapText="1"/>
    </xf>
    <xf numFmtId="164" fontId="7" fillId="0" borderId="1" xfId="0" applyNumberFormat="1" applyFont="1" applyFill="1" applyBorder="1" applyAlignment="1" applyProtection="1">
      <alignment horizontal="center" vertical="center" wrapText="1"/>
    </xf>
    <xf numFmtId="164" fontId="6" fillId="0" borderId="0" xfId="0" applyNumberFormat="1" applyFont="1" applyBorder="1" applyAlignment="1" applyProtection="1">
      <alignment horizontal="center" vertical="center" wrapText="1"/>
    </xf>
    <xf numFmtId="0" fontId="32" fillId="0" borderId="36" xfId="0" applyFont="1" applyBorder="1" applyProtection="1"/>
    <xf numFmtId="2" fontId="32" fillId="0" borderId="0" xfId="0" applyNumberFormat="1" applyFont="1" applyBorder="1" applyProtection="1"/>
    <xf numFmtId="164" fontId="32" fillId="0" borderId="0" xfId="0" applyNumberFormat="1" applyFont="1" applyBorder="1" applyProtection="1"/>
    <xf numFmtId="0" fontId="48" fillId="0" borderId="2" xfId="0" applyFont="1" applyBorder="1" applyAlignment="1" applyProtection="1">
      <alignment vertical="center"/>
    </xf>
    <xf numFmtId="0" fontId="48" fillId="0" borderId="0" xfId="0" applyFont="1" applyAlignment="1" applyProtection="1"/>
    <xf numFmtId="166" fontId="3" fillId="0" borderId="0" xfId="0" applyNumberFormat="1" applyFont="1" applyBorder="1" applyAlignment="1" applyProtection="1">
      <alignment horizontal="center" vertical="center"/>
    </xf>
    <xf numFmtId="0" fontId="4"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49" fontId="3" fillId="0" borderId="0" xfId="0" applyNumberFormat="1"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36" xfId="0" applyFont="1" applyBorder="1" applyAlignment="1" applyProtection="1">
      <alignment horizontal="left" vertical="top" wrapText="1"/>
    </xf>
    <xf numFmtId="0" fontId="12" fillId="0" borderId="0" xfId="0" applyFont="1" applyBorder="1" applyAlignment="1" applyProtection="1">
      <alignment horizontal="center" vertical="center" wrapText="1"/>
    </xf>
    <xf numFmtId="0" fontId="10" fillId="0" borderId="0" xfId="0" applyFont="1" applyAlignment="1">
      <alignment vertical="center"/>
    </xf>
    <xf numFmtId="0" fontId="51" fillId="0" borderId="0" xfId="0" applyFont="1" applyBorder="1"/>
    <xf numFmtId="0" fontId="58" fillId="0" borderId="0" xfId="0" applyFont="1" applyProtection="1"/>
    <xf numFmtId="0" fontId="51" fillId="0" borderId="0" xfId="0" applyFont="1" applyAlignment="1">
      <alignment horizontal="center"/>
    </xf>
    <xf numFmtId="0" fontId="10" fillId="0" borderId="0" xfId="0" applyFont="1" applyProtection="1"/>
    <xf numFmtId="0" fontId="10" fillId="0" borderId="0" xfId="0" applyFont="1"/>
    <xf numFmtId="0" fontId="4" fillId="2" borderId="33" xfId="0" applyFont="1" applyFill="1" applyBorder="1" applyAlignment="1" applyProtection="1">
      <alignment horizontal="center" vertical="center"/>
    </xf>
    <xf numFmtId="0" fontId="4" fillId="2" borderId="25" xfId="0" applyFont="1" applyFill="1" applyBorder="1" applyAlignment="1" applyProtection="1">
      <alignment horizontal="center" vertical="center" wrapText="1"/>
    </xf>
    <xf numFmtId="164" fontId="4" fillId="2" borderId="25" xfId="0" applyNumberFormat="1" applyFont="1" applyFill="1" applyBorder="1" applyAlignment="1" applyProtection="1">
      <alignment horizontal="center" vertical="center" wrapText="1"/>
    </xf>
    <xf numFmtId="0" fontId="3" fillId="0" borderId="0" xfId="0" applyFont="1" applyBorder="1" applyAlignment="1" applyProtection="1">
      <alignment horizontal="left" vertical="center"/>
    </xf>
    <xf numFmtId="0" fontId="10" fillId="0" borderId="0" xfId="0" applyFont="1" applyAlignment="1" applyProtection="1">
      <alignment vertical="center"/>
    </xf>
    <xf numFmtId="0" fontId="10" fillId="0" borderId="0" xfId="0" applyFont="1" applyAlignment="1">
      <alignment horizontal="center"/>
    </xf>
    <xf numFmtId="0" fontId="3" fillId="0" borderId="36" xfId="0" applyFont="1" applyBorder="1" applyAlignment="1" applyProtection="1">
      <alignment horizontal="left" vertical="center"/>
    </xf>
    <xf numFmtId="0" fontId="3" fillId="0" borderId="36" xfId="0" applyFont="1" applyBorder="1" applyAlignment="1" applyProtection="1"/>
    <xf numFmtId="49" fontId="3" fillId="0" borderId="37" xfId="0" applyNumberFormat="1" applyFont="1" applyBorder="1" applyAlignment="1" applyProtection="1">
      <alignment vertical="top"/>
    </xf>
    <xf numFmtId="0" fontId="7" fillId="0" borderId="48" xfId="0" applyNumberFormat="1" applyFont="1" applyFill="1" applyBorder="1" applyAlignment="1" applyProtection="1">
      <alignment horizontal="center" vertical="center" wrapText="1"/>
      <protection locked="0"/>
    </xf>
    <xf numFmtId="2" fontId="3" fillId="0" borderId="5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top" wrapText="1"/>
    </xf>
    <xf numFmtId="0" fontId="3" fillId="0" borderId="36" xfId="0" applyFont="1" applyBorder="1" applyAlignment="1" applyProtection="1">
      <alignment horizontal="left" wrapText="1"/>
    </xf>
    <xf numFmtId="0" fontId="3" fillId="0" borderId="0" xfId="0" applyFont="1" applyBorder="1" applyAlignment="1" applyProtection="1">
      <alignment horizontal="left" wrapText="1"/>
    </xf>
    <xf numFmtId="0" fontId="34" fillId="0" borderId="36"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36" xfId="0" applyFont="1" applyBorder="1" applyAlignment="1" applyProtection="1">
      <alignment horizontal="left" vertical="center"/>
    </xf>
    <xf numFmtId="49" fontId="3" fillId="0" borderId="20" xfId="0" applyNumberFormat="1" applyFont="1" applyBorder="1" applyAlignment="1" applyProtection="1">
      <alignment horizontal="left" vertical="top" wrapText="1"/>
    </xf>
    <xf numFmtId="0" fontId="0" fillId="0" borderId="14" xfId="0" applyBorder="1" applyAlignment="1" applyProtection="1">
      <alignment horizontal="left" vertical="top" wrapText="1"/>
    </xf>
    <xf numFmtId="0" fontId="0" fillId="0" borderId="21" xfId="0" applyBorder="1" applyAlignment="1" applyProtection="1">
      <alignment horizontal="left" vertical="top" wrapText="1"/>
    </xf>
    <xf numFmtId="0" fontId="23" fillId="0" borderId="0" xfId="0" applyFont="1" applyAlignment="1" applyProtection="1">
      <alignment vertical="center"/>
    </xf>
    <xf numFmtId="0" fontId="23" fillId="0" borderId="0" xfId="0" applyFont="1" applyFill="1" applyBorder="1" applyAlignment="1" applyProtection="1">
      <alignment vertical="center"/>
    </xf>
    <xf numFmtId="0" fontId="3" fillId="0" borderId="0" xfId="0" applyFont="1" applyBorder="1" applyAlignment="1" applyProtection="1">
      <alignment horizontal="left"/>
    </xf>
    <xf numFmtId="0" fontId="59" fillId="0" borderId="0" xfId="0" applyFont="1" applyBorder="1" applyProtection="1"/>
    <xf numFmtId="0" fontId="59" fillId="0" borderId="33" xfId="0" applyFont="1" applyBorder="1" applyAlignment="1" applyProtection="1"/>
    <xf numFmtId="0" fontId="59" fillId="0" borderId="35" xfId="0" applyFont="1" applyBorder="1" applyAlignment="1" applyProtection="1">
      <alignment horizontal="left" vertical="center"/>
    </xf>
    <xf numFmtId="0" fontId="59" fillId="0" borderId="35" xfId="0" applyFont="1" applyBorder="1" applyAlignment="1" applyProtection="1">
      <alignment horizontal="left"/>
    </xf>
    <xf numFmtId="0" fontId="59" fillId="0" borderId="13" xfId="0" applyFont="1" applyBorder="1" applyProtection="1"/>
    <xf numFmtId="0" fontId="60" fillId="0" borderId="0" xfId="0" applyFont="1" applyProtection="1"/>
    <xf numFmtId="0" fontId="60" fillId="0" borderId="0" xfId="0" applyFont="1"/>
    <xf numFmtId="0" fontId="61" fillId="0" borderId="0" xfId="0" applyFont="1"/>
    <xf numFmtId="0" fontId="59" fillId="0" borderId="0" xfId="0" applyFont="1" applyProtection="1"/>
    <xf numFmtId="0" fontId="59" fillId="0" borderId="0" xfId="0" applyFont="1" applyBorder="1" applyAlignment="1" applyProtection="1"/>
    <xf numFmtId="0" fontId="59" fillId="0" borderId="0" xfId="0" applyFont="1" applyBorder="1" applyAlignment="1" applyProtection="1">
      <alignment horizontal="left" vertical="center"/>
    </xf>
    <xf numFmtId="0" fontId="59" fillId="0" borderId="0" xfId="0" applyFont="1" applyBorder="1" applyAlignment="1" applyProtection="1">
      <alignment horizontal="left"/>
    </xf>
    <xf numFmtId="0" fontId="59" fillId="0" borderId="51" xfId="0" applyFont="1" applyBorder="1" applyAlignment="1" applyProtection="1"/>
    <xf numFmtId="0" fontId="59" fillId="0" borderId="52" xfId="0" applyFont="1" applyBorder="1" applyAlignment="1" applyProtection="1">
      <alignment horizontal="left" vertical="center"/>
    </xf>
    <xf numFmtId="0" fontId="59" fillId="0" borderId="52" xfId="0" applyFont="1" applyBorder="1" applyAlignment="1" applyProtection="1">
      <alignment horizontal="left"/>
    </xf>
    <xf numFmtId="0" fontId="59" fillId="0" borderId="53" xfId="0" applyFont="1" applyBorder="1" applyProtection="1"/>
    <xf numFmtId="0" fontId="18" fillId="0" borderId="36" xfId="0" applyFont="1" applyBorder="1" applyAlignment="1" applyProtection="1"/>
    <xf numFmtId="0" fontId="10" fillId="0" borderId="0" xfId="0" applyFont="1" applyBorder="1" applyAlignment="1" applyProtection="1">
      <alignment horizontal="left"/>
    </xf>
    <xf numFmtId="0" fontId="59" fillId="0" borderId="3" xfId="0" applyFont="1" applyBorder="1" applyProtection="1"/>
    <xf numFmtId="0" fontId="59" fillId="0" borderId="36" xfId="0" applyFont="1" applyBorder="1" applyAlignment="1" applyProtection="1"/>
    <xf numFmtId="0" fontId="59" fillId="0" borderId="54" xfId="0" applyFont="1" applyBorder="1" applyAlignment="1" applyProtection="1"/>
    <xf numFmtId="0" fontId="59" fillId="0" borderId="55" xfId="0" applyFont="1" applyBorder="1" applyAlignment="1" applyProtection="1">
      <alignment horizontal="left" vertical="center"/>
    </xf>
    <xf numFmtId="0" fontId="59" fillId="0" borderId="55" xfId="0" applyFont="1" applyBorder="1" applyAlignment="1" applyProtection="1">
      <alignment horizontal="left"/>
    </xf>
    <xf numFmtId="0" fontId="59" fillId="0" borderId="56" xfId="0" applyFont="1" applyBorder="1" applyProtection="1"/>
    <xf numFmtId="0" fontId="18" fillId="0" borderId="0" xfId="0" applyFont="1" applyBorder="1"/>
    <xf numFmtId="2" fontId="18" fillId="0" borderId="0" xfId="0" applyNumberFormat="1" applyFont="1"/>
    <xf numFmtId="164" fontId="18" fillId="0" borderId="0" xfId="0" applyNumberFormat="1" applyFont="1"/>
    <xf numFmtId="0" fontId="18" fillId="0" borderId="0" xfId="0" applyFont="1" applyAlignment="1">
      <alignment vertical="top"/>
    </xf>
    <xf numFmtId="0" fontId="3" fillId="0" borderId="0" xfId="0" applyFont="1" applyAlignment="1" applyProtection="1">
      <alignment vertical="top"/>
    </xf>
    <xf numFmtId="0" fontId="3" fillId="0" borderId="36"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41" fillId="0" borderId="38"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39" xfId="0" applyFont="1" applyBorder="1" applyAlignment="1">
      <alignment horizontal="center" vertical="center" wrapText="1"/>
    </xf>
    <xf numFmtId="0" fontId="10" fillId="0" borderId="0" xfId="0" applyFont="1" applyAlignment="1">
      <alignment horizontal="left" wrapText="1"/>
    </xf>
    <xf numFmtId="0" fontId="3" fillId="0" borderId="0" xfId="0" applyFont="1" applyBorder="1" applyAlignment="1" applyProtection="1">
      <alignment horizontal="left" vertical="top" wrapText="1"/>
    </xf>
    <xf numFmtId="0" fontId="3" fillId="0" borderId="0" xfId="0" applyFont="1" applyBorder="1" applyAlignment="1" applyProtection="1">
      <alignment horizontal="left"/>
    </xf>
    <xf numFmtId="0" fontId="3" fillId="0" borderId="36" xfId="0" applyFont="1" applyBorder="1" applyAlignment="1" applyProtection="1">
      <alignment horizontal="left" vertical="top"/>
    </xf>
    <xf numFmtId="49" fontId="7" fillId="0" borderId="57" xfId="0" applyNumberFormat="1" applyFont="1" applyBorder="1" applyAlignment="1" applyProtection="1">
      <alignment horizontal="left" vertical="top" wrapText="1"/>
    </xf>
    <xf numFmtId="49" fontId="7" fillId="0" borderId="58" xfId="0" applyNumberFormat="1" applyFont="1" applyBorder="1" applyAlignment="1" applyProtection="1">
      <alignment horizontal="left" vertical="top" wrapText="1"/>
    </xf>
    <xf numFmtId="49" fontId="3" fillId="0" borderId="58" xfId="0" applyNumberFormat="1" applyFont="1" applyBorder="1" applyAlignment="1" applyProtection="1">
      <alignment horizontal="center" vertical="top"/>
      <protection locked="0"/>
    </xf>
    <xf numFmtId="49" fontId="3" fillId="0" borderId="58" xfId="0" applyNumberFormat="1" applyFont="1" applyBorder="1" applyAlignment="1" applyProtection="1">
      <alignment horizontal="left" vertical="top"/>
    </xf>
    <xf numFmtId="0" fontId="3" fillId="0" borderId="58" xfId="0" applyNumberFormat="1" applyFont="1" applyBorder="1" applyAlignment="1" applyProtection="1">
      <alignment horizontal="center" vertical="top"/>
      <protection locked="0"/>
    </xf>
    <xf numFmtId="49" fontId="3" fillId="0" borderId="59" xfId="0" applyNumberFormat="1" applyFont="1" applyBorder="1" applyAlignment="1" applyProtection="1">
      <alignment horizontal="left" vertical="top"/>
    </xf>
    <xf numFmtId="2" fontId="63" fillId="0" borderId="41" xfId="0" applyNumberFormat="1" applyFont="1" applyBorder="1" applyAlignment="1">
      <alignment horizontal="center" vertical="center"/>
    </xf>
    <xf numFmtId="0" fontId="10" fillId="0" borderId="0" xfId="0" applyFont="1" applyBorder="1" applyAlignment="1">
      <alignment horizontal="left" wrapText="1"/>
    </xf>
    <xf numFmtId="0" fontId="17" fillId="0" borderId="36" xfId="0" applyFont="1" applyBorder="1" applyProtection="1"/>
    <xf numFmtId="0" fontId="23" fillId="0" borderId="3" xfId="0" applyFont="1" applyBorder="1" applyAlignment="1" applyProtection="1"/>
    <xf numFmtId="0" fontId="0" fillId="0" borderId="51" xfId="0" applyBorder="1"/>
    <xf numFmtId="0" fontId="0" fillId="0" borderId="52" xfId="0" applyBorder="1"/>
    <xf numFmtId="2" fontId="0" fillId="0" borderId="52" xfId="0" applyNumberFormat="1" applyBorder="1"/>
    <xf numFmtId="164" fontId="0" fillId="0" borderId="52" xfId="0" applyNumberFormat="1" applyBorder="1"/>
    <xf numFmtId="0" fontId="0" fillId="0" borderId="53" xfId="0" applyBorder="1"/>
    <xf numFmtId="0" fontId="50" fillId="0" borderId="3" xfId="0" applyFont="1" applyBorder="1" applyAlignment="1">
      <alignment horizontal="left" vertical="center"/>
    </xf>
    <xf numFmtId="0" fontId="49" fillId="0" borderId="0" xfId="0" applyFont="1" applyAlignment="1">
      <alignment horizontal="left"/>
    </xf>
    <xf numFmtId="0" fontId="20" fillId="0" borderId="3" xfId="0" applyFont="1" applyBorder="1" applyAlignment="1">
      <alignment horizontal="center" vertical="center"/>
    </xf>
    <xf numFmtId="0" fontId="13" fillId="0" borderId="36" xfId="0" applyFont="1" applyBorder="1" applyAlignment="1">
      <alignment horizontal="center" vertical="center"/>
    </xf>
    <xf numFmtId="0" fontId="14" fillId="0" borderId="0" xfId="0" applyFont="1" applyAlignment="1">
      <alignment horizontal="center"/>
    </xf>
    <xf numFmtId="0" fontId="14" fillId="0" borderId="3" xfId="0" applyFont="1" applyBorder="1" applyAlignment="1">
      <alignment horizontal="center"/>
    </xf>
    <xf numFmtId="0" fontId="7" fillId="0" borderId="0" xfId="0" applyFont="1"/>
    <xf numFmtId="0" fontId="4" fillId="2" borderId="33" xfId="0" applyFont="1" applyFill="1" applyBorder="1" applyAlignment="1">
      <alignment horizontal="center" vertical="center"/>
    </xf>
    <xf numFmtId="0" fontId="36" fillId="2" borderId="25" xfId="0" applyFont="1" applyFill="1" applyBorder="1" applyAlignment="1">
      <alignment horizontal="center" vertical="center" wrapText="1"/>
    </xf>
    <xf numFmtId="0" fontId="36" fillId="2" borderId="8" xfId="0" applyFont="1" applyFill="1" applyBorder="1" applyAlignment="1">
      <alignment horizontal="center" vertical="center" wrapText="1"/>
    </xf>
    <xf numFmtId="164" fontId="4" fillId="2" borderId="25" xfId="0" applyNumberFormat="1" applyFont="1" applyFill="1" applyBorder="1" applyAlignment="1">
      <alignment horizontal="center" vertical="center" wrapText="1"/>
    </xf>
    <xf numFmtId="0" fontId="28" fillId="0" borderId="3" xfId="0" applyFont="1" applyBorder="1" applyAlignment="1">
      <alignment vertical="center"/>
    </xf>
    <xf numFmtId="0" fontId="28" fillId="0" borderId="0" xfId="0" applyFont="1" applyAlignment="1">
      <alignment vertical="center"/>
    </xf>
    <xf numFmtId="0" fontId="7" fillId="0" borderId="3" xfId="0" applyFont="1" applyBorder="1" applyAlignment="1">
      <alignment vertical="center"/>
    </xf>
    <xf numFmtId="1" fontId="7" fillId="0" borderId="48" xfId="0" applyNumberFormat="1" applyFont="1" applyBorder="1" applyAlignment="1" applyProtection="1">
      <alignment horizontal="center" vertical="center" wrapText="1"/>
      <protection locked="0"/>
    </xf>
    <xf numFmtId="1" fontId="7" fillId="0" borderId="63" xfId="0" applyNumberFormat="1" applyFont="1" applyBorder="1" applyAlignment="1" applyProtection="1">
      <alignment horizontal="center" vertical="center" wrapText="1"/>
      <protection locked="0"/>
    </xf>
    <xf numFmtId="2" fontId="7" fillId="0" borderId="19" xfId="0" applyNumberFormat="1" applyFont="1" applyBorder="1" applyAlignment="1">
      <alignment vertical="center"/>
    </xf>
    <xf numFmtId="164" fontId="7" fillId="0" borderId="19" xfId="0" applyNumberFormat="1" applyFont="1" applyBorder="1" applyAlignment="1">
      <alignment horizontal="center" vertical="center" wrapText="1"/>
    </xf>
    <xf numFmtId="0" fontId="0" fillId="0" borderId="3" xfId="0" applyBorder="1" applyAlignment="1">
      <alignment vertical="center"/>
    </xf>
    <xf numFmtId="0" fontId="0" fillId="0" borderId="0" xfId="0" applyAlignment="1">
      <alignment vertical="center"/>
    </xf>
    <xf numFmtId="0" fontId="7" fillId="0" borderId="48" xfId="0" applyFont="1" applyBorder="1" applyAlignment="1" applyProtection="1">
      <alignment horizontal="center" vertical="center" wrapText="1"/>
      <protection locked="0"/>
    </xf>
    <xf numFmtId="0" fontId="3" fillId="0" borderId="3" xfId="0" applyFont="1" applyBorder="1" applyAlignment="1">
      <alignment vertical="center"/>
    </xf>
    <xf numFmtId="0" fontId="3" fillId="0" borderId="0" xfId="0" applyFont="1" applyAlignment="1">
      <alignment vertical="center"/>
    </xf>
    <xf numFmtId="0" fontId="3" fillId="0" borderId="36" xfId="0" applyFont="1" applyBorder="1" applyAlignment="1">
      <alignment vertical="center" wrapText="1"/>
    </xf>
    <xf numFmtId="0" fontId="3" fillId="0" borderId="0" xfId="0" applyFont="1" applyAlignment="1">
      <alignment vertical="center" wrapText="1"/>
    </xf>
    <xf numFmtId="2" fontId="3" fillId="0" borderId="0" xfId="0" applyNumberFormat="1" applyFont="1" applyAlignment="1">
      <alignment vertical="center" wrapText="1"/>
    </xf>
    <xf numFmtId="164" fontId="6" fillId="0" borderId="0" xfId="0" applyNumberFormat="1" applyFont="1" applyAlignment="1">
      <alignment horizontal="center" vertical="center" wrapText="1"/>
    </xf>
    <xf numFmtId="0" fontId="17" fillId="0" borderId="36" xfId="0" applyFont="1" applyBorder="1" applyAlignment="1">
      <alignment vertical="center"/>
    </xf>
    <xf numFmtId="0" fontId="17" fillId="0" borderId="0" xfId="0" applyFont="1" applyAlignment="1">
      <alignment vertical="center"/>
    </xf>
    <xf numFmtId="0" fontId="17" fillId="0" borderId="0" xfId="0" applyFont="1" applyAlignment="1">
      <alignment vertical="center" wrapText="1"/>
    </xf>
    <xf numFmtId="2" fontId="10" fillId="0" borderId="0" xfId="0" applyNumberFormat="1" applyFont="1" applyAlignment="1">
      <alignment vertical="center" wrapText="1"/>
    </xf>
    <xf numFmtId="164" fontId="9" fillId="2" borderId="19" xfId="0" applyNumberFormat="1" applyFont="1" applyFill="1" applyBorder="1" applyAlignment="1">
      <alignment horizontal="center" vertical="center" wrapText="1"/>
    </xf>
    <xf numFmtId="0" fontId="23" fillId="0" borderId="3" xfId="0" applyFont="1" applyBorder="1" applyAlignment="1">
      <alignment vertical="center"/>
    </xf>
    <xf numFmtId="0" fontId="10" fillId="0" borderId="0" xfId="0" applyFont="1" applyAlignment="1">
      <alignment vertical="center" wrapText="1"/>
    </xf>
    <xf numFmtId="0" fontId="0" fillId="0" borderId="5" xfId="0" applyBorder="1"/>
    <xf numFmtId="0" fontId="0" fillId="0" borderId="6" xfId="0" applyBorder="1"/>
    <xf numFmtId="164" fontId="0" fillId="0" borderId="6" xfId="0" applyNumberFormat="1" applyBorder="1"/>
    <xf numFmtId="0" fontId="0" fillId="0" borderId="7" xfId="0" applyBorder="1"/>
    <xf numFmtId="0" fontId="41" fillId="0" borderId="41" xfId="0" applyFont="1" applyBorder="1" applyAlignment="1">
      <alignment horizontal="center" vertical="center" wrapText="1"/>
    </xf>
    <xf numFmtId="0" fontId="41" fillId="0" borderId="42" xfId="0" applyFont="1" applyBorder="1" applyAlignment="1">
      <alignment horizontal="center" vertical="center" wrapText="1"/>
    </xf>
    <xf numFmtId="0" fontId="41" fillId="0" borderId="40" xfId="0" applyFont="1" applyBorder="1" applyAlignment="1">
      <alignment horizontal="center" vertical="center" wrapText="1"/>
    </xf>
    <xf numFmtId="2" fontId="42" fillId="0" borderId="42" xfId="0" applyNumberFormat="1" applyFont="1" applyBorder="1" applyAlignment="1">
      <alignment horizontal="center" vertical="center"/>
    </xf>
    <xf numFmtId="2" fontId="42" fillId="0" borderId="40" xfId="0" applyNumberFormat="1" applyFont="1" applyBorder="1" applyAlignment="1">
      <alignment horizontal="center" vertical="center"/>
    </xf>
    <xf numFmtId="0" fontId="42" fillId="0" borderId="42" xfId="0" applyFont="1" applyBorder="1" applyAlignment="1">
      <alignment horizontal="center" vertical="center"/>
    </xf>
    <xf numFmtId="0" fontId="42" fillId="0" borderId="40" xfId="0" applyFont="1" applyBorder="1" applyAlignment="1">
      <alignment horizontal="center" vertical="center"/>
    </xf>
    <xf numFmtId="0" fontId="4" fillId="0" borderId="18" xfId="0" applyFont="1" applyBorder="1" applyAlignment="1" applyProtection="1">
      <alignment horizontal="left" vertical="center"/>
      <protection locked="0"/>
    </xf>
    <xf numFmtId="0" fontId="10" fillId="0" borderId="18" xfId="0" applyFont="1" applyBorder="1" applyAlignment="1" applyProtection="1">
      <alignment horizontal="left"/>
      <protection locked="0"/>
    </xf>
    <xf numFmtId="0" fontId="4" fillId="0" borderId="18" xfId="0" applyFont="1" applyBorder="1" applyAlignment="1" applyProtection="1">
      <alignment horizontal="left"/>
      <protection locked="0"/>
    </xf>
    <xf numFmtId="0" fontId="33" fillId="0" borderId="33" xfId="0" applyFont="1" applyBorder="1" applyAlignment="1" applyProtection="1">
      <alignment horizontal="left" wrapText="1"/>
    </xf>
    <xf numFmtId="0" fontId="33" fillId="0" borderId="35" xfId="0" applyFont="1" applyBorder="1" applyAlignment="1" applyProtection="1">
      <alignment horizontal="left" wrapText="1"/>
    </xf>
    <xf numFmtId="0" fontId="3" fillId="0" borderId="33" xfId="0" applyFont="1" applyBorder="1" applyAlignment="1" applyProtection="1">
      <alignment horizontal="left" wrapText="1"/>
    </xf>
    <xf numFmtId="0" fontId="3" fillId="0" borderId="35" xfId="0" applyFont="1" applyBorder="1" applyAlignment="1" applyProtection="1">
      <alignment horizontal="left" wrapText="1"/>
    </xf>
    <xf numFmtId="0" fontId="4" fillId="2" borderId="35"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7" fillId="0" borderId="23" xfId="0" applyFont="1" applyFill="1" applyBorder="1" applyAlignment="1" applyProtection="1">
      <alignment horizontal="center" vertical="center"/>
      <protection locked="0"/>
    </xf>
    <xf numFmtId="0" fontId="7" fillId="0" borderId="24" xfId="0" applyFont="1" applyFill="1" applyBorder="1" applyAlignment="1" applyProtection="1">
      <alignment horizontal="center" vertical="center"/>
      <protection locked="0"/>
    </xf>
    <xf numFmtId="0" fontId="52" fillId="2" borderId="30" xfId="0" applyFont="1" applyFill="1" applyBorder="1" applyAlignment="1" applyProtection="1">
      <alignment horizontal="center" vertical="center" wrapText="1"/>
    </xf>
    <xf numFmtId="0" fontId="52" fillId="2" borderId="8" xfId="0" applyFont="1" applyFill="1" applyBorder="1" applyAlignment="1" applyProtection="1">
      <alignment horizontal="center" vertical="center" wrapText="1"/>
    </xf>
    <xf numFmtId="49" fontId="3" fillId="0" borderId="44" xfId="0" applyNumberFormat="1" applyFont="1" applyBorder="1" applyAlignment="1" applyProtection="1">
      <alignment horizontal="center" vertical="center"/>
      <protection locked="0"/>
    </xf>
    <xf numFmtId="49" fontId="3" fillId="0" borderId="49" xfId="0" applyNumberFormat="1" applyFont="1" applyBorder="1" applyAlignment="1" applyProtection="1">
      <alignment horizontal="center" vertical="center"/>
      <protection locked="0"/>
    </xf>
    <xf numFmtId="0" fontId="0" fillId="0" borderId="45" xfId="0" applyBorder="1" applyAlignment="1" applyProtection="1">
      <alignment vertical="center"/>
      <protection locked="0"/>
    </xf>
    <xf numFmtId="0" fontId="12" fillId="0" borderId="6" xfId="0" applyFont="1" applyBorder="1" applyAlignment="1" applyProtection="1">
      <alignment horizontal="center" vertical="center" wrapText="1"/>
    </xf>
    <xf numFmtId="0" fontId="3" fillId="0" borderId="0" xfId="0" applyFont="1" applyBorder="1" applyAlignment="1" applyProtection="1">
      <alignment horizontal="left"/>
    </xf>
    <xf numFmtId="4" fontId="52" fillId="3" borderId="23" xfId="0" applyNumberFormat="1" applyFont="1" applyFill="1" applyBorder="1" applyAlignment="1" applyProtection="1">
      <alignment horizontal="center" vertical="center" wrapText="1"/>
    </xf>
    <xf numFmtId="4" fontId="52" fillId="3" borderId="24" xfId="0" applyNumberFormat="1" applyFont="1" applyFill="1" applyBorder="1" applyAlignment="1" applyProtection="1">
      <alignment horizontal="center" vertical="center" wrapText="1"/>
    </xf>
    <xf numFmtId="0" fontId="3" fillId="0" borderId="36"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23" xfId="0" applyNumberFormat="1" applyFont="1" applyBorder="1" applyAlignment="1" applyProtection="1">
      <alignment horizontal="center"/>
      <protection locked="0"/>
    </xf>
    <xf numFmtId="0" fontId="3" fillId="0" borderId="24" xfId="0" applyNumberFormat="1" applyFont="1" applyBorder="1" applyAlignment="1" applyProtection="1">
      <alignment horizontal="center"/>
      <protection locked="0"/>
    </xf>
    <xf numFmtId="49" fontId="7" fillId="2" borderId="23" xfId="0" applyNumberFormat="1" applyFont="1" applyFill="1" applyBorder="1" applyAlignment="1" applyProtection="1">
      <alignment horizontal="center" vertical="center"/>
      <protection locked="0"/>
    </xf>
    <xf numFmtId="49" fontId="16" fillId="0" borderId="22" xfId="0" applyNumberFormat="1" applyFont="1" applyBorder="1" applyAlignment="1">
      <alignment horizontal="center" vertical="center"/>
    </xf>
    <xf numFmtId="49" fontId="16" fillId="0" borderId="24" xfId="0" applyNumberFormat="1" applyFont="1" applyBorder="1" applyAlignment="1">
      <alignment horizontal="center" vertical="center"/>
    </xf>
    <xf numFmtId="0" fontId="3" fillId="0" borderId="36"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2" borderId="23" xfId="0" applyNumberFormat="1" applyFont="1" applyFill="1" applyBorder="1" applyAlignment="1" applyProtection="1">
      <alignment horizontal="center" vertical="center"/>
      <protection locked="0"/>
    </xf>
    <xf numFmtId="0" fontId="3" fillId="2" borderId="22" xfId="0" applyNumberFormat="1" applyFont="1" applyFill="1" applyBorder="1" applyAlignment="1" applyProtection="1">
      <alignment horizontal="center" vertical="center"/>
      <protection locked="0"/>
    </xf>
    <xf numFmtId="0" fontId="3" fillId="2" borderId="24" xfId="0" applyNumberFormat="1" applyFont="1" applyFill="1" applyBorder="1" applyAlignment="1" applyProtection="1">
      <alignment horizontal="center" vertical="center"/>
      <protection locked="0"/>
    </xf>
    <xf numFmtId="0" fontId="48" fillId="0" borderId="2" xfId="0" applyFont="1" applyBorder="1" applyAlignment="1" applyProtection="1">
      <alignment horizontal="left" vertical="center"/>
    </xf>
    <xf numFmtId="0" fontId="49" fillId="0" borderId="0" xfId="0" applyFont="1" applyAlignment="1" applyProtection="1">
      <alignment horizontal="left"/>
    </xf>
    <xf numFmtId="49" fontId="7" fillId="2" borderId="23" xfId="0" applyNumberFormat="1" applyFont="1" applyFill="1" applyBorder="1" applyAlignment="1" applyProtection="1">
      <alignment horizontal="center"/>
      <protection locked="0"/>
    </xf>
    <xf numFmtId="49" fontId="16" fillId="0" borderId="22" xfId="0" applyNumberFormat="1" applyFont="1" applyBorder="1" applyAlignment="1">
      <alignment horizontal="center"/>
    </xf>
    <xf numFmtId="49" fontId="16" fillId="0" borderId="24" xfId="0" applyNumberFormat="1" applyFont="1" applyBorder="1" applyAlignment="1">
      <alignment horizontal="center"/>
    </xf>
    <xf numFmtId="0" fontId="7" fillId="0" borderId="23" xfId="0" applyFont="1" applyBorder="1" applyAlignment="1" applyProtection="1">
      <alignment horizontal="center"/>
      <protection locked="0"/>
    </xf>
    <xf numFmtId="0" fontId="7" fillId="0" borderId="22" xfId="0" applyFont="1" applyBorder="1" applyAlignment="1" applyProtection="1">
      <alignment horizontal="center"/>
      <protection locked="0"/>
    </xf>
    <xf numFmtId="0" fontId="7" fillId="0" borderId="24" xfId="0" applyFont="1" applyBorder="1" applyAlignment="1" applyProtection="1">
      <alignment horizontal="center"/>
      <protection locked="0"/>
    </xf>
    <xf numFmtId="0" fontId="3" fillId="0" borderId="17" xfId="0" applyFont="1" applyBorder="1" applyAlignment="1" applyProtection="1">
      <alignment horizontal="left" vertical="center" wrapText="1"/>
    </xf>
    <xf numFmtId="49" fontId="7" fillId="0" borderId="23" xfId="0" applyNumberFormat="1" applyFont="1" applyBorder="1" applyAlignment="1" applyProtection="1">
      <alignment horizontal="center"/>
      <protection locked="0"/>
    </xf>
    <xf numFmtId="49" fontId="7" fillId="0" borderId="22" xfId="0" applyNumberFormat="1" applyFont="1" applyBorder="1" applyAlignment="1" applyProtection="1">
      <alignment horizontal="center"/>
      <protection locked="0"/>
    </xf>
    <xf numFmtId="49" fontId="7" fillId="0" borderId="24" xfId="0" applyNumberFormat="1" applyFont="1" applyBorder="1" applyAlignment="1" applyProtection="1">
      <alignment horizontal="center"/>
      <protection locked="0"/>
    </xf>
    <xf numFmtId="0" fontId="36" fillId="0" borderId="36" xfId="0" applyFont="1" applyBorder="1" applyAlignment="1" applyProtection="1">
      <alignment horizontal="center" wrapText="1"/>
    </xf>
    <xf numFmtId="0" fontId="36" fillId="0" borderId="0" xfId="0" applyFont="1" applyBorder="1" applyAlignment="1" applyProtection="1">
      <alignment horizontal="center" wrapText="1"/>
    </xf>
    <xf numFmtId="166" fontId="3" fillId="0" borderId="23" xfId="0" applyNumberFormat="1" applyFont="1" applyBorder="1" applyAlignment="1" applyProtection="1">
      <alignment horizontal="center" vertical="center"/>
      <protection locked="0"/>
    </xf>
    <xf numFmtId="166" fontId="3" fillId="0" borderId="24" xfId="0" applyNumberFormat="1" applyFont="1" applyBorder="1" applyAlignment="1" applyProtection="1">
      <alignment horizontal="center" vertical="center"/>
      <protection locked="0"/>
    </xf>
    <xf numFmtId="0" fontId="12" fillId="0" borderId="0" xfId="0" applyFont="1" applyBorder="1" applyAlignment="1" applyProtection="1">
      <alignment horizontal="center" vertical="center" wrapText="1"/>
    </xf>
    <xf numFmtId="14" fontId="3" fillId="0" borderId="15" xfId="0" applyNumberFormat="1" applyFont="1" applyBorder="1" applyAlignment="1" applyProtection="1">
      <alignment horizontal="center" vertical="center"/>
      <protection locked="0"/>
    </xf>
    <xf numFmtId="14" fontId="3" fillId="0" borderId="4" xfId="0" applyNumberFormat="1" applyFont="1" applyBorder="1" applyAlignment="1" applyProtection="1">
      <alignment horizontal="center" vertical="center"/>
      <protection locked="0"/>
    </xf>
    <xf numFmtId="14" fontId="3" fillId="0" borderId="16" xfId="0" applyNumberFormat="1" applyFont="1" applyBorder="1" applyAlignment="1" applyProtection="1">
      <alignment horizontal="center" vertical="center"/>
      <protection locked="0"/>
    </xf>
    <xf numFmtId="14" fontId="3" fillId="0" borderId="23" xfId="0" applyNumberFormat="1" applyFont="1" applyBorder="1" applyAlignment="1" applyProtection="1">
      <alignment horizontal="center" vertical="center"/>
      <protection locked="0"/>
    </xf>
    <xf numFmtId="14" fontId="3" fillId="0" borderId="22" xfId="0" applyNumberFormat="1" applyFont="1" applyBorder="1" applyAlignment="1" applyProtection="1">
      <alignment horizontal="center" vertical="center"/>
      <protection locked="0"/>
    </xf>
    <xf numFmtId="14" fontId="3" fillId="0" borderId="24" xfId="0" applyNumberFormat="1" applyFont="1" applyBorder="1" applyAlignment="1" applyProtection="1">
      <alignment horizontal="center" vertical="center"/>
      <protection locked="0"/>
    </xf>
    <xf numFmtId="49" fontId="18" fillId="0" borderId="23" xfId="0" applyNumberFormat="1" applyFont="1" applyBorder="1" applyAlignment="1" applyProtection="1">
      <alignment horizontal="center" vertical="center"/>
      <protection locked="0"/>
    </xf>
    <xf numFmtId="49" fontId="18" fillId="0" borderId="22" xfId="0" applyNumberFormat="1" applyFont="1" applyBorder="1" applyAlignment="1" applyProtection="1">
      <alignment horizontal="center" vertical="center"/>
      <protection locked="0"/>
    </xf>
    <xf numFmtId="49" fontId="18" fillId="0" borderId="24" xfId="0" applyNumberFormat="1" applyFont="1" applyBorder="1" applyAlignment="1" applyProtection="1">
      <alignment horizontal="center" vertical="center"/>
      <protection locked="0"/>
    </xf>
    <xf numFmtId="0" fontId="7" fillId="0" borderId="23" xfId="0" applyNumberFormat="1" applyFont="1" applyFill="1" applyBorder="1" applyAlignment="1" applyProtection="1">
      <alignment horizontal="center" vertical="center"/>
      <protection locked="0"/>
    </xf>
    <xf numFmtId="0" fontId="7" fillId="0" borderId="22" xfId="0" applyNumberFormat="1" applyFont="1" applyFill="1" applyBorder="1" applyAlignment="1" applyProtection="1">
      <alignment horizontal="center" vertical="center"/>
      <protection locked="0"/>
    </xf>
    <xf numFmtId="0" fontId="7" fillId="0" borderId="24" xfId="0" applyNumberFormat="1" applyFont="1" applyFill="1" applyBorder="1" applyAlignment="1" applyProtection="1">
      <alignment horizontal="center" vertical="center"/>
      <protection locked="0"/>
    </xf>
    <xf numFmtId="0" fontId="4" fillId="0" borderId="0" xfId="0" applyFont="1" applyBorder="1" applyAlignment="1" applyProtection="1">
      <alignment horizontal="left" wrapText="1"/>
    </xf>
    <xf numFmtId="0" fontId="19" fillId="0" borderId="36" xfId="0" applyFont="1" applyBorder="1" applyAlignment="1" applyProtection="1">
      <alignment horizontal="left"/>
    </xf>
    <xf numFmtId="0" fontId="19" fillId="0" borderId="0" xfId="0" applyFont="1" applyBorder="1" applyAlignment="1" applyProtection="1">
      <alignment horizontal="left"/>
    </xf>
    <xf numFmtId="0" fontId="35" fillId="0" borderId="33" xfId="0" applyFont="1" applyBorder="1" applyAlignment="1" applyProtection="1">
      <alignment horizontal="left" vertical="center" wrapText="1"/>
    </xf>
    <xf numFmtId="0" fontId="33" fillId="0" borderId="3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14" fontId="3" fillId="0" borderId="23" xfId="0" applyNumberFormat="1" applyFont="1" applyBorder="1" applyAlignment="1" applyProtection="1">
      <alignment horizontal="center"/>
      <protection locked="0"/>
    </xf>
    <xf numFmtId="14" fontId="3" fillId="0" borderId="24" xfId="0" applyNumberFormat="1" applyFont="1" applyBorder="1" applyAlignment="1" applyProtection="1">
      <alignment horizontal="center"/>
      <protection locked="0"/>
    </xf>
    <xf numFmtId="49" fontId="4" fillId="0" borderId="0" xfId="0" applyNumberFormat="1" applyFont="1" applyBorder="1" applyAlignment="1" applyProtection="1">
      <alignment horizontal="left" vertical="top" wrapText="1"/>
    </xf>
    <xf numFmtId="169" fontId="3" fillId="0" borderId="23" xfId="0" applyNumberFormat="1" applyFont="1" applyBorder="1" applyAlignment="1" applyProtection="1">
      <alignment horizontal="center" vertical="center"/>
      <protection locked="0"/>
    </xf>
    <xf numFmtId="169" fontId="3" fillId="0" borderId="24"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36" xfId="0" applyFont="1" applyBorder="1" applyAlignment="1" applyProtection="1">
      <alignment horizontal="left" wrapText="1"/>
    </xf>
    <xf numFmtId="0" fontId="3" fillId="0" borderId="0" xfId="0" applyFont="1" applyBorder="1" applyAlignment="1" applyProtection="1">
      <alignment horizontal="left" wrapText="1"/>
    </xf>
    <xf numFmtId="0" fontId="3" fillId="0" borderId="12" xfId="0" applyNumberFormat="1" applyFont="1" applyBorder="1" applyAlignment="1" applyProtection="1">
      <alignment horizontal="left" vertical="top" wrapText="1"/>
    </xf>
    <xf numFmtId="0" fontId="18" fillId="0" borderId="0" xfId="0" applyNumberFormat="1" applyFont="1" applyAlignment="1" applyProtection="1">
      <alignment horizontal="left" vertical="top" wrapText="1"/>
    </xf>
    <xf numFmtId="0" fontId="18" fillId="0" borderId="17" xfId="0" applyNumberFormat="1" applyFont="1" applyBorder="1" applyAlignment="1" applyProtection="1">
      <alignment horizontal="left" vertical="top" wrapText="1"/>
    </xf>
    <xf numFmtId="0" fontId="18" fillId="0" borderId="12" xfId="0" applyNumberFormat="1" applyFont="1" applyBorder="1" applyAlignment="1" applyProtection="1">
      <alignment horizontal="left" vertical="top" wrapText="1"/>
    </xf>
    <xf numFmtId="49" fontId="3" fillId="0" borderId="12" xfId="0" applyNumberFormat="1" applyFont="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4" fontId="52" fillId="3" borderId="29" xfId="0" applyNumberFormat="1" applyFont="1" applyFill="1" applyBorder="1" applyAlignment="1" applyProtection="1">
      <alignment horizontal="center" vertical="center" wrapText="1"/>
    </xf>
    <xf numFmtId="4" fontId="52" fillId="3" borderId="34" xfId="0" applyNumberFormat="1" applyFont="1" applyFill="1" applyBorder="1" applyAlignment="1" applyProtection="1">
      <alignment horizontal="center" vertical="center" wrapText="1"/>
    </xf>
    <xf numFmtId="49" fontId="3" fillId="0" borderId="23" xfId="0" applyNumberFormat="1" applyFont="1"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3" fillId="0" borderId="18" xfId="0" applyFont="1" applyBorder="1" applyAlignment="1" applyProtection="1">
      <alignment horizontal="left" vertical="center"/>
      <protection locked="0"/>
    </xf>
    <xf numFmtId="0" fontId="0" fillId="0" borderId="18" xfId="0" applyBorder="1" applyAlignment="1" applyProtection="1">
      <alignment horizontal="left"/>
      <protection locked="0"/>
    </xf>
    <xf numFmtId="0" fontId="3" fillId="0" borderId="18" xfId="0" applyFont="1" applyBorder="1" applyAlignment="1" applyProtection="1">
      <alignment horizontal="left"/>
      <protection locked="0"/>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1" fontId="7" fillId="0" borderId="61" xfId="0" applyNumberFormat="1" applyFont="1" applyBorder="1" applyAlignment="1" applyProtection="1">
      <alignment horizontal="center" vertical="center" wrapText="1"/>
      <protection locked="0"/>
    </xf>
    <xf numFmtId="1" fontId="7" fillId="0" borderId="62" xfId="0" applyNumberFormat="1" applyFont="1" applyBorder="1" applyAlignment="1" applyProtection="1">
      <alignment horizontal="center" vertical="center" wrapText="1"/>
      <protection locked="0"/>
    </xf>
    <xf numFmtId="0" fontId="7" fillId="0" borderId="61" xfId="0" applyFont="1" applyBorder="1" applyAlignment="1" applyProtection="1">
      <alignment horizontal="center" vertical="center" wrapText="1"/>
      <protection locked="0"/>
    </xf>
    <xf numFmtId="0" fontId="7" fillId="0" borderId="62" xfId="0" applyFont="1" applyBorder="1" applyAlignment="1" applyProtection="1">
      <alignment horizontal="center" vertical="center" wrapText="1"/>
      <protection locked="0"/>
    </xf>
    <xf numFmtId="0" fontId="41" fillId="0" borderId="38"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39" xfId="0" applyFont="1" applyBorder="1" applyAlignment="1">
      <alignment horizontal="center" vertical="center" wrapText="1"/>
    </xf>
    <xf numFmtId="49" fontId="3" fillId="0" borderId="12" xfId="0" applyNumberFormat="1"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17" xfId="0" applyFont="1" applyBorder="1" applyAlignment="1" applyProtection="1">
      <alignment horizontal="left" vertical="center" wrapText="1"/>
    </xf>
    <xf numFmtId="49" fontId="3" fillId="0" borderId="12" xfId="0" applyNumberFormat="1" applyFont="1" applyBorder="1" applyAlignment="1" applyProtection="1">
      <alignment horizontal="left" vertical="top" wrapText="1"/>
    </xf>
    <xf numFmtId="49" fontId="3" fillId="0" borderId="0" xfId="0" applyNumberFormat="1" applyFont="1" applyBorder="1" applyAlignment="1" applyProtection="1">
      <alignment horizontal="left" vertical="top" wrapText="1"/>
    </xf>
    <xf numFmtId="49" fontId="3" fillId="0" borderId="17" xfId="0" applyNumberFormat="1" applyFont="1" applyBorder="1" applyAlignment="1" applyProtection="1">
      <alignment horizontal="left" vertical="top" wrapText="1"/>
    </xf>
    <xf numFmtId="49" fontId="10" fillId="0" borderId="12" xfId="0" applyNumberFormat="1" applyFont="1" applyBorder="1" applyAlignment="1" applyProtection="1">
      <alignment horizontal="left" vertical="top" wrapText="1"/>
    </xf>
    <xf numFmtId="49" fontId="10" fillId="0" borderId="0" xfId="0" applyNumberFormat="1" applyFont="1" applyBorder="1" applyAlignment="1" applyProtection="1">
      <alignment horizontal="left" vertical="top" wrapText="1"/>
    </xf>
    <xf numFmtId="49" fontId="10" fillId="0" borderId="17" xfId="0" applyNumberFormat="1" applyFont="1" applyBorder="1" applyAlignment="1" applyProtection="1">
      <alignment horizontal="left" vertical="top" wrapText="1"/>
    </xf>
    <xf numFmtId="49" fontId="3" fillId="0" borderId="12" xfId="0" applyNumberFormat="1" applyFont="1" applyBorder="1" applyAlignment="1" applyProtection="1">
      <alignment horizontal="left" wrapText="1"/>
    </xf>
    <xf numFmtId="49" fontId="3" fillId="0" borderId="0" xfId="0" applyNumberFormat="1" applyFont="1" applyBorder="1" applyAlignment="1" applyProtection="1">
      <alignment horizontal="left" wrapText="1"/>
    </xf>
    <xf numFmtId="49" fontId="3" fillId="0" borderId="17" xfId="0" applyNumberFormat="1" applyFont="1" applyBorder="1" applyAlignment="1" applyProtection="1">
      <alignment horizontal="left" wrapText="1"/>
    </xf>
    <xf numFmtId="49" fontId="4" fillId="0" borderId="12" xfId="0" applyNumberFormat="1" applyFont="1" applyBorder="1" applyAlignment="1" applyProtection="1">
      <alignment horizontal="left" vertical="top" wrapText="1"/>
    </xf>
    <xf numFmtId="49" fontId="4" fillId="0" borderId="17" xfId="0" applyNumberFormat="1" applyFont="1" applyBorder="1" applyAlignment="1" applyProtection="1">
      <alignment horizontal="left" vertical="top" wrapText="1"/>
    </xf>
    <xf numFmtId="49" fontId="3" fillId="0" borderId="37" xfId="0" applyNumberFormat="1" applyFont="1" applyBorder="1" applyAlignment="1" applyProtection="1">
      <alignment horizontal="left" vertical="top" wrapText="1"/>
    </xf>
    <xf numFmtId="0" fontId="4" fillId="2" borderId="30"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49" fontId="3" fillId="0" borderId="15" xfId="0" applyNumberFormat="1" applyFont="1" applyFill="1" applyBorder="1" applyAlignment="1" applyProtection="1">
      <alignment horizontal="center" vertical="top" wrapText="1"/>
      <protection locked="0"/>
    </xf>
    <xf numFmtId="49" fontId="3" fillId="0" borderId="4" xfId="0" applyNumberFormat="1" applyFont="1" applyFill="1" applyBorder="1" applyAlignment="1" applyProtection="1">
      <alignment horizontal="center" vertical="top" wrapText="1"/>
      <protection locked="0"/>
    </xf>
    <xf numFmtId="49" fontId="3" fillId="0" borderId="16" xfId="0" applyNumberFormat="1" applyFont="1" applyFill="1" applyBorder="1" applyAlignment="1" applyProtection="1">
      <alignment horizontal="center" vertical="top" wrapText="1"/>
      <protection locked="0"/>
    </xf>
    <xf numFmtId="0" fontId="0" fillId="0" borderId="37" xfId="0" applyBorder="1" applyAlignment="1">
      <alignment horizontal="center" vertical="top" wrapText="1"/>
    </xf>
    <xf numFmtId="0" fontId="0" fillId="0" borderId="0" xfId="0" applyBorder="1" applyAlignment="1">
      <alignment horizontal="center" vertical="top" wrapText="1"/>
    </xf>
    <xf numFmtId="0" fontId="0" fillId="0" borderId="17" xfId="0" applyBorder="1" applyAlignment="1">
      <alignment horizontal="center" vertical="top" wrapText="1"/>
    </xf>
    <xf numFmtId="0" fontId="0" fillId="0" borderId="20" xfId="0" applyBorder="1" applyAlignment="1">
      <alignment horizontal="center" vertical="top" wrapText="1"/>
    </xf>
    <xf numFmtId="0" fontId="0" fillId="0" borderId="14" xfId="0" applyBorder="1" applyAlignment="1">
      <alignment horizontal="center" vertical="top" wrapText="1"/>
    </xf>
    <xf numFmtId="0" fontId="0" fillId="0" borderId="21" xfId="0" applyBorder="1" applyAlignment="1">
      <alignment horizontal="center" vertical="top" wrapText="1"/>
    </xf>
    <xf numFmtId="0" fontId="9" fillId="0" borderId="6" xfId="0" applyFont="1" applyFill="1" applyBorder="1" applyAlignment="1" applyProtection="1">
      <alignment horizontal="left" vertical="top"/>
    </xf>
    <xf numFmtId="49" fontId="35" fillId="0" borderId="12" xfId="0" applyNumberFormat="1" applyFont="1" applyBorder="1" applyAlignment="1" applyProtection="1">
      <alignment horizontal="left" vertical="top" wrapText="1"/>
    </xf>
    <xf numFmtId="49" fontId="35" fillId="0" borderId="0" xfId="0" applyNumberFormat="1" applyFont="1" applyBorder="1" applyAlignment="1" applyProtection="1">
      <alignment horizontal="left" vertical="top" wrapText="1"/>
    </xf>
    <xf numFmtId="0" fontId="18" fillId="0" borderId="0" xfId="0" applyFont="1" applyAlignment="1" applyProtection="1">
      <alignment horizontal="left" vertical="top" wrapText="1"/>
    </xf>
    <xf numFmtId="0" fontId="18" fillId="0" borderId="17" xfId="0" applyFont="1" applyBorder="1" applyAlignment="1" applyProtection="1">
      <alignment horizontal="left" vertical="top" wrapText="1"/>
    </xf>
    <xf numFmtId="0" fontId="18" fillId="0" borderId="12" xfId="0" applyFont="1" applyBorder="1" applyAlignment="1" applyProtection="1">
      <alignment horizontal="left" vertical="top" wrapText="1"/>
    </xf>
    <xf numFmtId="1" fontId="7" fillId="0" borderId="23" xfId="0" applyNumberFormat="1" applyFont="1" applyBorder="1" applyAlignment="1" applyProtection="1">
      <alignment horizontal="center" vertical="center" wrapText="1"/>
      <protection locked="0"/>
    </xf>
    <xf numFmtId="1" fontId="7" fillId="0" borderId="24" xfId="0" applyNumberFormat="1" applyFont="1" applyBorder="1" applyAlignment="1" applyProtection="1">
      <alignment horizontal="center" vertical="center" wrapText="1"/>
      <protection locked="0"/>
    </xf>
    <xf numFmtId="49" fontId="3" fillId="0" borderId="23" xfId="0" applyNumberFormat="1" applyFont="1" applyBorder="1" applyAlignment="1" applyProtection="1">
      <alignment horizontal="center" vertical="top" wrapText="1"/>
      <protection locked="0"/>
    </xf>
    <xf numFmtId="49" fontId="3" fillId="0" borderId="22" xfId="0" applyNumberFormat="1" applyFont="1" applyBorder="1" applyAlignment="1" applyProtection="1">
      <alignment horizontal="center" vertical="top" wrapText="1"/>
      <protection locked="0"/>
    </xf>
    <xf numFmtId="49" fontId="3" fillId="0" borderId="24" xfId="0" applyNumberFormat="1" applyFont="1" applyBorder="1" applyAlignment="1" applyProtection="1">
      <alignment horizontal="center" vertical="top" wrapText="1"/>
      <protection locked="0"/>
    </xf>
    <xf numFmtId="164" fontId="4" fillId="2" borderId="0" xfId="0" applyNumberFormat="1" applyFont="1" applyFill="1" applyBorder="1" applyAlignment="1" applyProtection="1">
      <alignment horizontal="center" vertical="center" wrapText="1"/>
    </xf>
    <xf numFmtId="49" fontId="3" fillId="0" borderId="0" xfId="0" applyNumberFormat="1" applyFont="1" applyBorder="1" applyAlignment="1" applyProtection="1">
      <alignment horizontal="left" vertical="center" wrapText="1"/>
    </xf>
    <xf numFmtId="49" fontId="3" fillId="0" borderId="17" xfId="0" applyNumberFormat="1" applyFont="1" applyBorder="1" applyAlignment="1" applyProtection="1">
      <alignment horizontal="left" vertical="center" wrapText="1"/>
    </xf>
    <xf numFmtId="0" fontId="36" fillId="0" borderId="0" xfId="0" applyFont="1" applyBorder="1" applyAlignment="1" applyProtection="1">
      <alignment horizontal="center" vertical="center" wrapText="1"/>
    </xf>
    <xf numFmtId="170" fontId="4" fillId="2" borderId="0" xfId="0" applyNumberFormat="1" applyFont="1" applyFill="1" applyBorder="1" applyAlignment="1" applyProtection="1">
      <alignment horizontal="center" vertical="center" wrapText="1"/>
      <protection locked="0"/>
    </xf>
    <xf numFmtId="0" fontId="8" fillId="0" borderId="23" xfId="0" applyFont="1" applyBorder="1" applyAlignment="1" applyProtection="1">
      <alignment horizontal="left"/>
    </xf>
    <xf numFmtId="0" fontId="8" fillId="0" borderId="22" xfId="0" applyFont="1" applyBorder="1" applyAlignment="1" applyProtection="1">
      <alignment horizontal="left"/>
    </xf>
    <xf numFmtId="0" fontId="8" fillId="0" borderId="24" xfId="0" applyFont="1" applyBorder="1" applyAlignment="1" applyProtection="1">
      <alignment horizontal="left"/>
    </xf>
    <xf numFmtId="0" fontId="8" fillId="0" borderId="0" xfId="0" applyFont="1" applyFill="1" applyBorder="1" applyAlignment="1" applyProtection="1">
      <alignment horizontal="left"/>
    </xf>
    <xf numFmtId="2" fontId="3" fillId="0" borderId="41" xfId="0" applyNumberFormat="1" applyFont="1" applyBorder="1" applyAlignment="1" applyProtection="1">
      <alignment horizontal="center" vertical="center"/>
      <protection locked="0"/>
    </xf>
    <xf numFmtId="2" fontId="3" fillId="0" borderId="40" xfId="0" applyNumberFormat="1" applyFont="1" applyBorder="1" applyAlignment="1" applyProtection="1">
      <alignment horizontal="center" vertical="center"/>
      <protection locked="0"/>
    </xf>
    <xf numFmtId="7" fontId="4" fillId="5" borderId="46" xfId="0" applyNumberFormat="1" applyFont="1" applyFill="1" applyBorder="1" applyAlignment="1" applyProtection="1">
      <alignment horizontal="center" vertical="center" wrapText="1"/>
    </xf>
    <xf numFmtId="7" fontId="4" fillId="5" borderId="47" xfId="0" applyNumberFormat="1" applyFont="1" applyFill="1" applyBorder="1" applyAlignment="1" applyProtection="1">
      <alignment horizontal="center" vertical="center" wrapText="1"/>
    </xf>
    <xf numFmtId="0" fontId="10" fillId="0" borderId="36" xfId="0" applyFont="1" applyBorder="1" applyAlignment="1">
      <alignment horizontal="left" wrapText="1"/>
    </xf>
    <xf numFmtId="0" fontId="10" fillId="0" borderId="0" xfId="0" applyFont="1" applyAlignment="1">
      <alignment horizontal="left" wrapText="1"/>
    </xf>
    <xf numFmtId="0" fontId="53" fillId="0" borderId="32" xfId="0" applyFont="1" applyFill="1" applyBorder="1" applyAlignment="1" applyProtection="1">
      <alignment horizontal="center" vertical="center" wrapText="1"/>
    </xf>
    <xf numFmtId="0" fontId="53" fillId="0" borderId="22" xfId="0" applyFont="1" applyFill="1" applyBorder="1" applyAlignment="1" applyProtection="1">
      <alignment horizontal="center" vertical="center" wrapText="1"/>
    </xf>
    <xf numFmtId="0" fontId="53" fillId="0" borderId="24" xfId="0" applyFont="1" applyFill="1" applyBorder="1" applyAlignment="1" applyProtection="1">
      <alignment horizontal="center" vertical="center" wrapText="1"/>
    </xf>
    <xf numFmtId="0" fontId="53" fillId="0" borderId="31" xfId="0" applyFont="1" applyFill="1" applyBorder="1" applyAlignment="1" applyProtection="1">
      <alignment horizontal="center" vertical="center" wrapText="1"/>
    </xf>
    <xf numFmtId="0" fontId="53" fillId="0" borderId="43" xfId="0" applyFont="1" applyFill="1" applyBorder="1" applyAlignment="1" applyProtection="1">
      <alignment horizontal="center" vertical="center" wrapText="1"/>
    </xf>
    <xf numFmtId="0" fontId="53" fillId="0" borderId="34" xfId="0" applyFont="1" applyFill="1" applyBorder="1" applyAlignment="1" applyProtection="1">
      <alignment horizontal="center" vertical="center" wrapText="1"/>
    </xf>
    <xf numFmtId="0" fontId="7" fillId="0" borderId="23" xfId="0" applyNumberFormat="1" applyFont="1" applyBorder="1" applyAlignment="1" applyProtection="1">
      <alignment horizontal="center" vertical="center" wrapText="1"/>
      <protection locked="0"/>
    </xf>
    <xf numFmtId="0" fontId="7" fillId="0" borderId="24" xfId="0" applyNumberFormat="1" applyFont="1" applyBorder="1" applyAlignment="1" applyProtection="1">
      <alignment horizontal="center" vertical="center" wrapText="1"/>
      <protection locked="0"/>
    </xf>
    <xf numFmtId="0" fontId="52" fillId="2" borderId="33" xfId="0" applyFont="1" applyFill="1" applyBorder="1" applyAlignment="1" applyProtection="1">
      <alignment horizontal="center" vertical="center"/>
    </xf>
    <xf numFmtId="0" fontId="52" fillId="2" borderId="35" xfId="0" applyFont="1" applyFill="1" applyBorder="1" applyAlignment="1" applyProtection="1">
      <alignment horizontal="center" vertical="center"/>
    </xf>
    <xf numFmtId="0" fontId="52" fillId="2" borderId="8" xfId="0" applyFont="1" applyFill="1" applyBorder="1" applyAlignment="1" applyProtection="1">
      <alignment horizontal="center" vertical="center"/>
    </xf>
    <xf numFmtId="0" fontId="3" fillId="0" borderId="3" xfId="0" applyFont="1" applyBorder="1" applyAlignment="1" applyProtection="1">
      <alignment horizontal="left" wrapText="1"/>
    </xf>
    <xf numFmtId="0" fontId="4" fillId="0" borderId="36" xfId="0" applyFont="1" applyBorder="1" applyAlignment="1" applyProtection="1">
      <alignment horizontal="left"/>
    </xf>
    <xf numFmtId="0" fontId="4" fillId="0" borderId="0" xfId="0" applyFont="1" applyBorder="1" applyAlignment="1" applyProtection="1">
      <alignment horizontal="left"/>
    </xf>
    <xf numFmtId="0" fontId="4" fillId="0" borderId="60" xfId="0" applyFont="1" applyBorder="1" applyAlignment="1" applyProtection="1">
      <alignment horizontal="left"/>
    </xf>
    <xf numFmtId="49" fontId="7" fillId="0" borderId="12" xfId="0" applyNumberFormat="1" applyFont="1" applyBorder="1" applyAlignment="1" applyProtection="1">
      <alignment horizontal="left" vertical="top" wrapText="1"/>
    </xf>
    <xf numFmtId="49" fontId="7" fillId="0" borderId="0" xfId="0" applyNumberFormat="1" applyFont="1" applyBorder="1" applyAlignment="1" applyProtection="1">
      <alignment horizontal="left" vertical="top" wrapText="1"/>
    </xf>
    <xf numFmtId="49" fontId="7" fillId="0" borderId="17" xfId="0" applyNumberFormat="1" applyFont="1" applyBorder="1" applyAlignment="1" applyProtection="1">
      <alignment horizontal="left" vertical="top" wrapText="1"/>
    </xf>
    <xf numFmtId="49" fontId="7" fillId="0" borderId="3" xfId="0" applyNumberFormat="1" applyFont="1" applyBorder="1" applyAlignment="1" applyProtection="1">
      <alignment horizontal="left" vertical="top" wrapText="1"/>
    </xf>
    <xf numFmtId="0" fontId="12" fillId="0" borderId="6" xfId="0" applyFont="1" applyBorder="1" applyAlignment="1">
      <alignment horizontal="center" vertical="center" wrapText="1"/>
    </xf>
    <xf numFmtId="0" fontId="3" fillId="0" borderId="0" xfId="0" applyFont="1" applyAlignment="1">
      <alignment horizontal="left" wrapText="1"/>
    </xf>
    <xf numFmtId="0" fontId="48" fillId="0" borderId="36" xfId="0" applyFont="1" applyBorder="1" applyAlignment="1">
      <alignment horizontal="left" vertical="center"/>
    </xf>
    <xf numFmtId="0" fontId="49" fillId="0" borderId="0" xfId="0" applyFont="1" applyAlignment="1">
      <alignment horizontal="left"/>
    </xf>
    <xf numFmtId="0" fontId="4" fillId="2" borderId="3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0" xfId="0" applyFont="1" applyFill="1" applyBorder="1" applyAlignment="1">
      <alignment horizontal="center" vertical="center" wrapText="1"/>
    </xf>
    <xf numFmtId="0" fontId="4" fillId="2" borderId="8" xfId="0"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colors>
    <mruColors>
      <color rgb="FF0000FF"/>
      <color rgb="FF38784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4"/>
  <dimension ref="A1:BQ255"/>
  <sheetViews>
    <sheetView showGridLines="0" tabSelected="1" view="pageBreakPreview" zoomScale="110" zoomScaleNormal="100" zoomScaleSheetLayoutView="110" workbookViewId="0">
      <selection activeCell="G40" sqref="G40"/>
    </sheetView>
  </sheetViews>
  <sheetFormatPr baseColWidth="10" defaultColWidth="11.44140625" defaultRowHeight="13.2" x14ac:dyDescent="0.25"/>
  <cols>
    <col min="1" max="1" width="1.33203125" style="4" customWidth="1"/>
    <col min="2" max="2" width="2.44140625" style="4" customWidth="1"/>
    <col min="3" max="3" width="11.6640625" style="4" customWidth="1"/>
    <col min="4" max="7" width="7" style="4" customWidth="1"/>
    <col min="8" max="8" width="7" style="39" customWidth="1"/>
    <col min="9" max="9" width="9.88671875" style="40" customWidth="1"/>
    <col min="10" max="10" width="1" style="4" customWidth="1"/>
    <col min="11" max="11" width="1" style="14" customWidth="1"/>
    <col min="12" max="12" width="2.88671875" style="4" customWidth="1"/>
    <col min="13" max="13" width="11.5546875" style="4" customWidth="1"/>
    <col min="14" max="18" width="7" style="4" customWidth="1"/>
    <col min="19" max="19" width="9.88671875" style="4" customWidth="1"/>
    <col min="20" max="20" width="1.33203125" style="4" customWidth="1"/>
    <col min="21" max="21" width="8.33203125" style="269" bestFit="1" customWidth="1"/>
    <col min="22" max="22" width="15" style="307" customWidth="1"/>
    <col min="23" max="23" width="12.109375" style="307" customWidth="1"/>
    <col min="24" max="24" width="11.44140625" style="279"/>
    <col min="25" max="25" width="14.5546875" style="279" customWidth="1"/>
    <col min="26" max="27" width="22" style="279" customWidth="1"/>
    <col min="28" max="29" width="17.5546875" style="279" customWidth="1"/>
  </cols>
  <sheetData>
    <row r="1" spans="1:29" ht="21.75" customHeight="1" x14ac:dyDescent="0.4">
      <c r="B1" s="115" t="s">
        <v>86</v>
      </c>
      <c r="D1" s="38"/>
      <c r="E1" s="38"/>
      <c r="N1" s="41"/>
      <c r="O1" s="14"/>
      <c r="P1" s="14"/>
      <c r="Q1" s="14"/>
      <c r="R1" s="14"/>
      <c r="S1" s="14"/>
      <c r="U1" s="279"/>
      <c r="V1" s="279"/>
      <c r="W1" s="279"/>
      <c r="Z1"/>
      <c r="AA1"/>
      <c r="AB1"/>
      <c r="AC1"/>
    </row>
    <row r="2" spans="1:29" ht="5.25" customHeight="1" x14ac:dyDescent="0.25">
      <c r="U2" s="279"/>
      <c r="V2" s="279"/>
      <c r="W2" s="279"/>
      <c r="Z2"/>
      <c r="AA2"/>
      <c r="AB2"/>
      <c r="AC2"/>
    </row>
    <row r="3" spans="1:29" ht="5.25" customHeight="1" x14ac:dyDescent="0.25">
      <c r="B3" s="42"/>
      <c r="C3" s="43"/>
      <c r="D3" s="43"/>
      <c r="E3" s="43"/>
      <c r="F3" s="43"/>
      <c r="G3" s="43"/>
      <c r="H3" s="44"/>
      <c r="I3" s="45"/>
      <c r="J3" s="46"/>
      <c r="L3" s="42"/>
      <c r="M3" s="43"/>
      <c r="N3" s="43"/>
      <c r="O3" s="43"/>
      <c r="P3" s="43"/>
      <c r="Q3" s="43"/>
      <c r="R3" s="44"/>
      <c r="S3" s="45"/>
      <c r="T3" s="46"/>
      <c r="U3" s="279"/>
      <c r="V3" s="279"/>
      <c r="W3" s="279"/>
      <c r="Z3"/>
      <c r="AA3"/>
      <c r="AB3"/>
      <c r="AC3"/>
    </row>
    <row r="4" spans="1:29" ht="13.5" customHeight="1" x14ac:dyDescent="0.25">
      <c r="A4" s="53"/>
      <c r="B4" s="7" t="s">
        <v>12</v>
      </c>
      <c r="C4" s="6"/>
      <c r="D4" s="6"/>
      <c r="E4" s="6"/>
      <c r="F4" s="6"/>
      <c r="G4" s="480"/>
      <c r="H4" s="481"/>
      <c r="I4" s="482"/>
      <c r="J4" s="55"/>
      <c r="K4" s="54"/>
      <c r="L4" s="7" t="s">
        <v>18</v>
      </c>
      <c r="M4" s="6"/>
      <c r="N4" s="53"/>
      <c r="O4" s="53"/>
      <c r="P4" s="53"/>
      <c r="Q4" s="483"/>
      <c r="R4" s="484"/>
      <c r="S4" s="485"/>
      <c r="T4" s="55"/>
      <c r="U4" s="279"/>
      <c r="V4" s="279"/>
      <c r="W4" s="279"/>
      <c r="Z4"/>
      <c r="AA4"/>
      <c r="AB4"/>
      <c r="AC4"/>
    </row>
    <row r="5" spans="1:29" ht="13.5" customHeight="1" x14ac:dyDescent="0.25">
      <c r="A5" s="53"/>
      <c r="B5" s="7" t="s">
        <v>13</v>
      </c>
      <c r="C5" s="6"/>
      <c r="D5" s="486"/>
      <c r="E5" s="487"/>
      <c r="F5" s="487"/>
      <c r="G5" s="487"/>
      <c r="H5" s="487"/>
      <c r="I5" s="488"/>
      <c r="J5" s="55"/>
      <c r="K5" s="54"/>
      <c r="L5" s="7" t="s">
        <v>13</v>
      </c>
      <c r="M5" s="6"/>
      <c r="N5" s="489" t="str">
        <f>IF(D5="","",D5)</f>
        <v/>
      </c>
      <c r="O5" s="490"/>
      <c r="P5" s="490"/>
      <c r="Q5" s="490"/>
      <c r="R5" s="490"/>
      <c r="S5" s="491"/>
      <c r="T5" s="55"/>
      <c r="U5" s="279"/>
      <c r="V5" s="279"/>
      <c r="W5" s="279"/>
      <c r="Z5"/>
      <c r="AA5"/>
      <c r="AB5"/>
      <c r="AC5"/>
    </row>
    <row r="6" spans="1:29" ht="8.4" customHeight="1" x14ac:dyDescent="0.25">
      <c r="B6" s="185"/>
      <c r="C6" s="186"/>
      <c r="D6" s="184"/>
      <c r="E6" s="184"/>
      <c r="F6" s="492"/>
      <c r="G6" s="492"/>
      <c r="H6" s="492"/>
      <c r="I6" s="492"/>
      <c r="J6" s="21"/>
      <c r="K6" s="2"/>
      <c r="L6" s="1"/>
      <c r="M6" s="14"/>
      <c r="N6" s="2"/>
      <c r="O6" s="2"/>
      <c r="P6" s="2"/>
      <c r="Q6" s="2"/>
      <c r="R6" s="3"/>
      <c r="S6" s="5"/>
      <c r="T6" s="21"/>
      <c r="U6" s="279"/>
      <c r="V6" s="279"/>
      <c r="W6" s="279"/>
      <c r="Z6"/>
      <c r="AA6"/>
      <c r="AB6"/>
      <c r="AC6"/>
    </row>
    <row r="7" spans="1:29" ht="11.25" customHeight="1" x14ac:dyDescent="0.25">
      <c r="B7" s="493"/>
      <c r="C7" s="494"/>
      <c r="D7" s="2"/>
      <c r="E7" s="2"/>
      <c r="F7" s="2"/>
      <c r="G7" s="2"/>
      <c r="H7" s="225" t="s">
        <v>19</v>
      </c>
      <c r="I7" s="5"/>
      <c r="J7" s="21"/>
      <c r="K7" s="2"/>
      <c r="L7" s="83"/>
      <c r="M7" s="14"/>
      <c r="N7" s="2"/>
      <c r="O7" s="2"/>
      <c r="P7" s="84" t="s">
        <v>3</v>
      </c>
      <c r="Q7" s="85"/>
      <c r="R7" s="84" t="s">
        <v>2</v>
      </c>
      <c r="S7" s="5"/>
      <c r="T7" s="21"/>
      <c r="U7" s="279"/>
      <c r="V7" s="279"/>
      <c r="W7" s="279"/>
      <c r="Z7"/>
      <c r="AA7"/>
      <c r="AB7"/>
      <c r="AC7"/>
    </row>
    <row r="8" spans="1:29" ht="5.25" customHeight="1" x14ac:dyDescent="0.25">
      <c r="B8" s="223"/>
      <c r="C8" s="96"/>
      <c r="D8" s="2"/>
      <c r="E8" s="2"/>
      <c r="F8" s="2"/>
      <c r="G8" s="2"/>
      <c r="H8" s="225"/>
      <c r="I8" s="5"/>
      <c r="J8" s="21"/>
      <c r="K8" s="2"/>
      <c r="L8" s="1"/>
      <c r="N8" s="126"/>
      <c r="O8" s="2"/>
      <c r="P8" s="84"/>
      <c r="Q8" s="85"/>
      <c r="R8" s="84"/>
      <c r="S8" s="5"/>
      <c r="T8" s="21"/>
      <c r="U8" s="279"/>
      <c r="V8" s="279"/>
      <c r="W8" s="279"/>
      <c r="Z8"/>
      <c r="AA8"/>
      <c r="AB8"/>
      <c r="AC8"/>
    </row>
    <row r="9" spans="1:29" s="182" customFormat="1" x14ac:dyDescent="0.25">
      <c r="A9" s="97"/>
      <c r="B9" s="458" t="s">
        <v>48</v>
      </c>
      <c r="C9" s="459"/>
      <c r="D9" s="459"/>
      <c r="E9" s="459"/>
      <c r="F9" s="459"/>
      <c r="G9" s="497"/>
      <c r="H9" s="118"/>
      <c r="I9" s="247"/>
      <c r="J9" s="21"/>
      <c r="K9" s="2"/>
      <c r="L9" s="1" t="str">
        <f>IF($H9="x","  Maßnahme durchgeführt?","")</f>
        <v/>
      </c>
      <c r="M9" s="97"/>
      <c r="N9" s="127"/>
      <c r="O9" s="2"/>
      <c r="P9" s="118"/>
      <c r="Q9" s="2"/>
      <c r="R9" s="118"/>
      <c r="S9" s="5"/>
      <c r="T9" s="21"/>
      <c r="U9" s="279"/>
      <c r="V9" s="279"/>
      <c r="W9" s="279"/>
      <c r="X9" s="279"/>
      <c r="Y9" s="279"/>
    </row>
    <row r="10" spans="1:29" s="232" customFormat="1" ht="7.2" customHeight="1" x14ac:dyDescent="0.25">
      <c r="A10" s="4"/>
      <c r="B10" s="197"/>
      <c r="C10" s="196"/>
      <c r="D10" s="195"/>
      <c r="E10" s="195"/>
      <c r="F10" s="195"/>
      <c r="G10" s="195"/>
      <c r="H10" s="3"/>
      <c r="I10" s="246"/>
      <c r="J10" s="21"/>
      <c r="K10" s="2"/>
      <c r="L10" s="1"/>
      <c r="M10" s="14"/>
      <c r="N10" s="2"/>
      <c r="O10" s="2"/>
      <c r="P10" s="2"/>
      <c r="Q10" s="2"/>
      <c r="R10" s="3"/>
      <c r="S10" s="5"/>
      <c r="T10" s="21"/>
      <c r="U10" s="279"/>
      <c r="V10" s="279"/>
      <c r="W10" s="279"/>
      <c r="X10" s="279"/>
      <c r="Y10" s="279"/>
    </row>
    <row r="11" spans="1:29" s="182" customFormat="1" x14ac:dyDescent="0.25">
      <c r="A11" s="97"/>
      <c r="B11" s="7" t="s">
        <v>49</v>
      </c>
      <c r="C11" s="224"/>
      <c r="D11" s="6"/>
      <c r="E11" s="6"/>
      <c r="F11" s="6"/>
      <c r="G11" s="2"/>
      <c r="H11" s="118"/>
      <c r="I11" s="247"/>
      <c r="J11" s="21"/>
      <c r="K11" s="2"/>
      <c r="L11" s="1" t="str">
        <f>IF($H11="x","  Maßnahme durchgeführt?","")</f>
        <v/>
      </c>
      <c r="M11" s="97"/>
      <c r="N11" s="127"/>
      <c r="O11" s="2"/>
      <c r="P11" s="118"/>
      <c r="Q11" s="2"/>
      <c r="R11" s="118"/>
      <c r="S11" s="5"/>
      <c r="T11" s="21"/>
      <c r="U11" s="279"/>
      <c r="V11" s="279"/>
      <c r="W11" s="279"/>
      <c r="X11" s="279"/>
      <c r="Y11" s="279"/>
    </row>
    <row r="12" spans="1:29" ht="7.2" customHeight="1" x14ac:dyDescent="0.25">
      <c r="B12" s="197"/>
      <c r="C12" s="196"/>
      <c r="D12" s="195"/>
      <c r="E12" s="195"/>
      <c r="F12" s="195"/>
      <c r="G12" s="195"/>
      <c r="H12" s="3"/>
      <c r="I12" s="246"/>
      <c r="J12" s="21"/>
      <c r="K12" s="2"/>
      <c r="L12" s="1"/>
      <c r="M12" s="14"/>
      <c r="N12" s="2"/>
      <c r="O12" s="2"/>
      <c r="P12" s="2"/>
      <c r="Q12" s="2"/>
      <c r="R12" s="3"/>
      <c r="S12" s="5"/>
      <c r="T12" s="21"/>
      <c r="U12" s="279"/>
      <c r="V12" s="279"/>
      <c r="W12" s="279"/>
      <c r="Z12"/>
      <c r="AA12"/>
      <c r="AB12"/>
      <c r="AC12"/>
    </row>
    <row r="13" spans="1:29" s="232" customFormat="1" x14ac:dyDescent="0.25">
      <c r="A13" s="97"/>
      <c r="B13" s="506" t="s">
        <v>125</v>
      </c>
      <c r="C13" s="507"/>
      <c r="D13" s="507"/>
      <c r="E13" s="507"/>
      <c r="F13" s="507"/>
      <c r="G13" s="595"/>
      <c r="H13" s="118"/>
      <c r="I13" s="247"/>
      <c r="J13" s="21"/>
      <c r="K13" s="2"/>
      <c r="L13" s="317" t="str">
        <f>IF($H13="x","  Maßnahme durchgeführt?","")</f>
        <v/>
      </c>
      <c r="M13" s="97"/>
      <c r="N13" s="127"/>
      <c r="O13" s="2"/>
      <c r="P13" s="118"/>
      <c r="Q13" s="2"/>
      <c r="R13" s="118"/>
      <c r="S13" s="5"/>
      <c r="T13" s="21"/>
      <c r="U13" s="279"/>
      <c r="V13" s="279"/>
      <c r="W13" s="279"/>
      <c r="X13" s="305"/>
      <c r="Y13" s="279"/>
    </row>
    <row r="14" spans="1:29" s="236" customFormat="1" ht="7.5" customHeight="1" thickBot="1" x14ac:dyDescent="0.3">
      <c r="A14" s="14"/>
      <c r="B14" s="495"/>
      <c r="C14" s="496"/>
      <c r="D14" s="496"/>
      <c r="E14" s="496"/>
      <c r="F14" s="496"/>
      <c r="G14" s="496"/>
      <c r="H14" s="496"/>
      <c r="I14" s="496"/>
      <c r="J14" s="50"/>
      <c r="K14" s="14"/>
      <c r="L14" s="436"/>
      <c r="M14" s="437"/>
      <c r="N14" s="437"/>
      <c r="O14" s="437"/>
      <c r="P14" s="437"/>
      <c r="Q14" s="437"/>
      <c r="R14" s="437"/>
      <c r="S14" s="437"/>
      <c r="T14" s="50"/>
      <c r="U14" s="279"/>
      <c r="V14" s="279"/>
      <c r="W14" s="279"/>
      <c r="X14" s="305"/>
      <c r="Y14" s="305"/>
    </row>
    <row r="15" spans="1:29" s="236" customFormat="1" ht="7.2" customHeight="1" thickBot="1" x14ac:dyDescent="0.3">
      <c r="A15" s="14"/>
      <c r="B15" s="231"/>
      <c r="C15" s="230"/>
      <c r="D15" s="230"/>
      <c r="E15" s="230"/>
      <c r="F15" s="230"/>
      <c r="G15" s="230"/>
      <c r="H15" s="230"/>
      <c r="I15" s="230"/>
      <c r="J15" s="28"/>
      <c r="K15" s="14"/>
      <c r="L15" s="213"/>
      <c r="M15" s="49"/>
      <c r="N15" s="49"/>
      <c r="O15" s="49"/>
      <c r="P15" s="49"/>
      <c r="Q15" s="49"/>
      <c r="R15" s="49"/>
      <c r="S15" s="49"/>
      <c r="T15" s="28"/>
      <c r="U15" s="279"/>
      <c r="V15" s="279"/>
      <c r="W15" s="279"/>
      <c r="X15" s="305"/>
      <c r="Y15" s="305"/>
    </row>
    <row r="16" spans="1:29" s="236" customFormat="1" ht="13.2" hidden="1" customHeight="1" x14ac:dyDescent="0.25">
      <c r="A16" s="251"/>
      <c r="B16" s="254" t="s">
        <v>50</v>
      </c>
      <c r="C16" s="255"/>
      <c r="D16" s="256"/>
      <c r="E16" s="257"/>
      <c r="F16" s="258" t="str">
        <f>IF(H9="x","x",IF(H11="x","x",""))</f>
        <v/>
      </c>
      <c r="G16" s="259" t="s">
        <v>5</v>
      </c>
      <c r="H16" s="258" t="str">
        <f>IF(F16="x","","x")</f>
        <v>x</v>
      </c>
      <c r="I16" s="260" t="s">
        <v>4</v>
      </c>
      <c r="J16" s="250"/>
      <c r="K16" s="251"/>
      <c r="L16" s="252"/>
      <c r="M16" s="253"/>
      <c r="N16" s="253"/>
      <c r="O16" s="253"/>
      <c r="P16" s="253"/>
      <c r="Q16" s="253"/>
      <c r="R16" s="253"/>
      <c r="S16" s="253"/>
      <c r="T16" s="250"/>
      <c r="U16" s="279"/>
      <c r="V16" s="279"/>
      <c r="W16" s="279"/>
      <c r="X16" s="305"/>
      <c r="Y16" s="305"/>
    </row>
    <row r="17" spans="1:29" s="236" customFormat="1" ht="13.8" hidden="1" customHeight="1" thickBot="1" x14ac:dyDescent="0.3">
      <c r="A17" s="251"/>
      <c r="B17" s="261"/>
      <c r="C17" s="262"/>
      <c r="D17" s="262"/>
      <c r="E17" s="262"/>
      <c r="F17" s="262"/>
      <c r="G17" s="262"/>
      <c r="H17" s="262"/>
      <c r="I17" s="262"/>
      <c r="J17" s="250"/>
      <c r="K17" s="251"/>
      <c r="L17" s="252"/>
      <c r="M17" s="253"/>
      <c r="N17" s="253"/>
      <c r="O17" s="253"/>
      <c r="P17" s="253"/>
      <c r="Q17" s="253"/>
      <c r="R17" s="253"/>
      <c r="S17" s="253"/>
      <c r="T17" s="250"/>
      <c r="U17" s="279"/>
      <c r="V17" s="279"/>
      <c r="W17" s="279"/>
      <c r="X17" s="305"/>
      <c r="Y17" s="305"/>
    </row>
    <row r="18" spans="1:29" s="236" customFormat="1" ht="14.4" thickTop="1" thickBot="1" x14ac:dyDescent="0.3">
      <c r="A18" s="14"/>
      <c r="B18" s="1" t="s">
        <v>69</v>
      </c>
      <c r="C18" s="97"/>
      <c r="D18" s="127"/>
      <c r="E18" s="2"/>
      <c r="F18" s="320"/>
      <c r="G18" s="248" t="s">
        <v>5</v>
      </c>
      <c r="H18" s="320"/>
      <c r="I18" s="249" t="s">
        <v>4</v>
      </c>
      <c r="J18" s="28"/>
      <c r="K18" s="14"/>
      <c r="L18" s="213"/>
      <c r="M18" s="49"/>
      <c r="N18" s="49"/>
      <c r="O18" s="49"/>
      <c r="P18" s="49"/>
      <c r="Q18" s="49"/>
      <c r="R18" s="49"/>
      <c r="S18" s="49"/>
      <c r="T18" s="28"/>
      <c r="U18" s="279"/>
      <c r="V18" s="279"/>
      <c r="W18" s="279"/>
      <c r="X18" s="279"/>
      <c r="Y18" s="305"/>
    </row>
    <row r="19" spans="1:29" s="236" customFormat="1" ht="6.6" customHeight="1" thickTop="1" thickBot="1" x14ac:dyDescent="0.3">
      <c r="A19" s="14"/>
      <c r="B19" s="495"/>
      <c r="C19" s="496"/>
      <c r="D19" s="496"/>
      <c r="E19" s="496"/>
      <c r="F19" s="496"/>
      <c r="G19" s="496"/>
      <c r="H19" s="496"/>
      <c r="I19" s="496"/>
      <c r="J19" s="50"/>
      <c r="K19" s="14"/>
      <c r="L19" s="436"/>
      <c r="M19" s="437"/>
      <c r="N19" s="437"/>
      <c r="O19" s="437"/>
      <c r="P19" s="437"/>
      <c r="Q19" s="437"/>
      <c r="R19" s="437"/>
      <c r="S19" s="437"/>
      <c r="T19" s="50"/>
      <c r="U19" s="279"/>
      <c r="V19" s="279"/>
      <c r="W19" s="279"/>
      <c r="X19" s="279"/>
      <c r="Y19" s="305"/>
    </row>
    <row r="20" spans="1:29" s="236" customFormat="1" ht="5.4" customHeight="1" x14ac:dyDescent="0.25">
      <c r="A20" s="14"/>
      <c r="B20" s="231"/>
      <c r="C20" s="230"/>
      <c r="D20" s="230"/>
      <c r="E20" s="230"/>
      <c r="F20" s="230"/>
      <c r="G20" s="230"/>
      <c r="H20" s="230"/>
      <c r="I20" s="230"/>
      <c r="J20" s="28"/>
      <c r="K20" s="14"/>
      <c r="L20" s="213"/>
      <c r="M20" s="49"/>
      <c r="N20" s="49"/>
      <c r="O20" s="49"/>
      <c r="P20" s="49"/>
      <c r="Q20" s="49"/>
      <c r="R20" s="49"/>
      <c r="S20" s="49"/>
      <c r="T20" s="28"/>
      <c r="U20" s="279"/>
      <c r="V20" s="279"/>
      <c r="W20" s="279"/>
      <c r="X20" s="279"/>
      <c r="Y20" s="305"/>
    </row>
    <row r="21" spans="1:29" ht="13.8" x14ac:dyDescent="0.25">
      <c r="A21" s="137"/>
      <c r="B21" s="131" t="s">
        <v>27</v>
      </c>
      <c r="C21" s="138"/>
      <c r="D21" s="138"/>
      <c r="E21" s="138"/>
      <c r="F21" s="138"/>
      <c r="G21" s="138"/>
      <c r="H21" s="138"/>
      <c r="I21" s="138"/>
      <c r="J21" s="139"/>
      <c r="K21" s="140"/>
      <c r="L21" s="131" t="s">
        <v>29</v>
      </c>
      <c r="M21" s="138"/>
      <c r="N21" s="138"/>
      <c r="O21" s="138"/>
      <c r="P21" s="138"/>
      <c r="Q21" s="138"/>
      <c r="R21" s="138"/>
      <c r="S21" s="138"/>
      <c r="T21" s="139"/>
      <c r="U21" s="279"/>
      <c r="V21" s="279"/>
      <c r="W21" s="279"/>
      <c r="Z21"/>
      <c r="AA21"/>
      <c r="AB21"/>
      <c r="AC21"/>
    </row>
    <row r="22" spans="1:29" x14ac:dyDescent="0.25">
      <c r="B22" s="1" t="s">
        <v>15</v>
      </c>
      <c r="C22" s="2"/>
      <c r="D22" s="2"/>
      <c r="E22" s="2"/>
      <c r="F22" s="2"/>
      <c r="G22" s="2"/>
      <c r="H22" s="3"/>
      <c r="I22" s="5"/>
      <c r="J22" s="21"/>
      <c r="K22" s="4"/>
      <c r="L22" s="1" t="s">
        <v>15</v>
      </c>
      <c r="M22" s="2"/>
      <c r="N22" s="2"/>
      <c r="O22" s="2"/>
      <c r="P22" s="2"/>
      <c r="Q22" s="2"/>
      <c r="R22" s="3"/>
      <c r="S22" s="5"/>
      <c r="T22" s="21"/>
      <c r="U22" s="279"/>
      <c r="V22" s="279"/>
      <c r="W22" s="279"/>
      <c r="Z22"/>
      <c r="AA22"/>
      <c r="AB22"/>
      <c r="AC22"/>
    </row>
    <row r="23" spans="1:29" ht="5.4" customHeight="1" x14ac:dyDescent="0.25">
      <c r="B23" s="1"/>
      <c r="C23" s="2"/>
      <c r="D23" s="2"/>
      <c r="E23" s="2"/>
      <c r="F23" s="2"/>
      <c r="G23" s="2"/>
      <c r="H23" s="3"/>
      <c r="I23" s="5"/>
      <c r="J23" s="21"/>
      <c r="K23" s="4"/>
      <c r="L23" s="1"/>
      <c r="M23" s="2"/>
      <c r="N23" s="2"/>
      <c r="O23" s="2"/>
      <c r="P23" s="2"/>
      <c r="Q23" s="2"/>
      <c r="R23" s="3"/>
      <c r="S23" s="5"/>
      <c r="T23" s="21"/>
      <c r="U23" s="279"/>
      <c r="V23" s="279"/>
      <c r="W23" s="279"/>
      <c r="Z23"/>
      <c r="AA23"/>
      <c r="AB23"/>
      <c r="AC23"/>
    </row>
    <row r="24" spans="1:29" x14ac:dyDescent="0.25">
      <c r="B24" s="116" t="s">
        <v>26</v>
      </c>
      <c r="C24" s="2"/>
      <c r="D24" s="128"/>
      <c r="E24" s="498"/>
      <c r="F24" s="499"/>
      <c r="G24" s="117" t="s">
        <v>22</v>
      </c>
      <c r="H24" s="498"/>
      <c r="I24" s="499"/>
      <c r="J24" s="21"/>
      <c r="K24" s="4"/>
      <c r="L24" s="33" t="s">
        <v>26</v>
      </c>
      <c r="M24" s="2"/>
      <c r="N24" s="128"/>
      <c r="O24" s="498"/>
      <c r="P24" s="499"/>
      <c r="Q24" s="117" t="s">
        <v>22</v>
      </c>
      <c r="R24" s="498"/>
      <c r="S24" s="499"/>
      <c r="T24" s="21"/>
      <c r="U24" s="279"/>
      <c r="V24" s="279"/>
      <c r="W24" s="279"/>
      <c r="Z24"/>
      <c r="AA24"/>
      <c r="AB24"/>
      <c r="AC24"/>
    </row>
    <row r="25" spans="1:29" ht="4.5" customHeight="1" x14ac:dyDescent="0.25">
      <c r="B25" s="19"/>
      <c r="C25" s="14"/>
      <c r="D25" s="2"/>
      <c r="E25" s="17"/>
      <c r="F25" s="34"/>
      <c r="G25" s="35"/>
      <c r="H25" s="22"/>
      <c r="I25" s="36"/>
      <c r="J25" s="21"/>
      <c r="K25" s="4"/>
      <c r="L25" s="1"/>
      <c r="M25" s="2"/>
      <c r="N25" s="2"/>
      <c r="O25" s="2"/>
      <c r="P25" s="2"/>
      <c r="Q25" s="2"/>
      <c r="R25" s="3"/>
      <c r="S25" s="5"/>
      <c r="T25" s="21"/>
      <c r="U25" s="279"/>
      <c r="V25" s="279"/>
      <c r="W25" s="279"/>
      <c r="Z25"/>
      <c r="AA25"/>
      <c r="AB25"/>
      <c r="AC25"/>
    </row>
    <row r="26" spans="1:29" x14ac:dyDescent="0.25">
      <c r="B26" s="458" t="s">
        <v>36</v>
      </c>
      <c r="C26" s="459"/>
      <c r="D26" s="459"/>
      <c r="E26" s="459"/>
      <c r="F26" s="472"/>
      <c r="G26" s="473"/>
      <c r="H26" s="473"/>
      <c r="I26" s="474"/>
      <c r="J26" s="21"/>
      <c r="K26" s="4"/>
      <c r="L26" s="1" t="s">
        <v>16</v>
      </c>
      <c r="M26" s="2"/>
      <c r="N26" s="2"/>
      <c r="O26" s="2"/>
      <c r="P26" s="60"/>
      <c r="Q26" s="2" t="s">
        <v>80</v>
      </c>
      <c r="R26" s="3"/>
      <c r="S26" s="5"/>
      <c r="T26" s="21"/>
      <c r="U26" s="279"/>
      <c r="V26" s="279"/>
      <c r="W26" s="279"/>
      <c r="Z26"/>
      <c r="AA26"/>
      <c r="AB26"/>
      <c r="AC26"/>
    </row>
    <row r="27" spans="1:29" ht="5.25" customHeight="1" x14ac:dyDescent="0.25">
      <c r="B27" s="458"/>
      <c r="C27" s="459"/>
      <c r="D27" s="459"/>
      <c r="E27" s="459"/>
      <c r="F27" s="34"/>
      <c r="G27" s="35"/>
      <c r="H27" s="22"/>
      <c r="I27" s="36"/>
      <c r="J27" s="21"/>
      <c r="K27" s="4"/>
      <c r="L27" s="1"/>
      <c r="M27" s="2"/>
      <c r="N27" s="2"/>
      <c r="O27" s="2"/>
      <c r="P27" s="2"/>
      <c r="Q27" s="2"/>
      <c r="R27" s="3"/>
      <c r="S27" s="5"/>
      <c r="T27" s="21"/>
      <c r="U27" s="279"/>
      <c r="V27" s="279"/>
      <c r="W27" s="279"/>
      <c r="Z27"/>
      <c r="AA27"/>
      <c r="AB27"/>
      <c r="AC27"/>
    </row>
    <row r="28" spans="1:29" ht="13.8" x14ac:dyDescent="0.3">
      <c r="B28" s="458"/>
      <c r="C28" s="459"/>
      <c r="D28" s="459"/>
      <c r="E28" s="459"/>
      <c r="F28" s="472"/>
      <c r="G28" s="473"/>
      <c r="H28" s="473"/>
      <c r="I28" s="474"/>
      <c r="J28" s="21"/>
      <c r="K28" s="6"/>
      <c r="L28" s="458" t="s">
        <v>35</v>
      </c>
      <c r="M28" s="459"/>
      <c r="N28" s="459"/>
      <c r="O28" s="471"/>
      <c r="P28" s="465" t="str">
        <f>IF(ISBLANK(F28)," ",IF($P$26="J",F28,IF($P$26="T",F28," ")))</f>
        <v xml:space="preserve"> </v>
      </c>
      <c r="Q28" s="466"/>
      <c r="R28" s="466"/>
      <c r="S28" s="467"/>
      <c r="T28" s="10"/>
      <c r="U28" s="279"/>
      <c r="V28" s="279"/>
      <c r="W28" s="279"/>
      <c r="X28" s="305"/>
      <c r="Z28"/>
      <c r="AA28"/>
      <c r="AB28"/>
      <c r="AC28"/>
    </row>
    <row r="29" spans="1:29" ht="4.5" customHeight="1" x14ac:dyDescent="0.25">
      <c r="B29" s="77"/>
      <c r="C29" s="34"/>
      <c r="D29" s="34"/>
      <c r="E29" s="34"/>
      <c r="F29" s="13"/>
      <c r="G29" s="23"/>
      <c r="H29" s="78"/>
      <c r="I29" s="79"/>
      <c r="J29" s="21"/>
      <c r="K29" s="6"/>
      <c r="L29" s="7"/>
      <c r="M29" s="6"/>
      <c r="N29" s="6"/>
      <c r="P29" s="59"/>
      <c r="Q29" s="6"/>
      <c r="R29" s="11"/>
      <c r="S29" s="12"/>
      <c r="T29" s="10"/>
      <c r="U29" s="279"/>
      <c r="V29" s="279"/>
      <c r="W29" s="279"/>
      <c r="X29" s="305"/>
      <c r="Z29"/>
      <c r="AA29"/>
      <c r="AB29"/>
      <c r="AC29"/>
    </row>
    <row r="30" spans="1:29" ht="13.8" x14ac:dyDescent="0.25">
      <c r="B30" s="33" t="s">
        <v>14</v>
      </c>
      <c r="C30" s="13"/>
      <c r="D30" s="13"/>
      <c r="E30" s="13"/>
      <c r="F30" s="468"/>
      <c r="G30" s="469"/>
      <c r="H30" s="469"/>
      <c r="I30" s="470"/>
      <c r="J30" s="10"/>
      <c r="K30" s="6"/>
      <c r="L30" s="7" t="s">
        <v>14</v>
      </c>
      <c r="M30" s="14"/>
      <c r="O30" s="13"/>
      <c r="P30" s="455" t="str">
        <f>IF(ISBLANK(F30)," ",IF($P$26="J",F30,IF($P$26="T",F30," ")))</f>
        <v xml:space="preserve"> </v>
      </c>
      <c r="Q30" s="456"/>
      <c r="R30" s="456"/>
      <c r="S30" s="457"/>
      <c r="T30" s="10"/>
      <c r="U30" s="279"/>
      <c r="V30" s="279"/>
      <c r="W30" s="279"/>
      <c r="Z30"/>
      <c r="AA30"/>
      <c r="AB30"/>
      <c r="AC30"/>
    </row>
    <row r="31" spans="1:29" s="236" customFormat="1" ht="5.4" customHeight="1" thickBot="1" x14ac:dyDescent="0.3">
      <c r="A31" s="14"/>
      <c r="B31" s="495"/>
      <c r="C31" s="496"/>
      <c r="D31" s="496"/>
      <c r="E31" s="496"/>
      <c r="F31" s="496"/>
      <c r="G31" s="496"/>
      <c r="H31" s="496"/>
      <c r="I31" s="496"/>
      <c r="J31" s="50"/>
      <c r="K31" s="14"/>
      <c r="L31" s="436"/>
      <c r="M31" s="437"/>
      <c r="N31" s="437"/>
      <c r="O31" s="437"/>
      <c r="P31" s="437"/>
      <c r="Q31" s="437"/>
      <c r="R31" s="437"/>
      <c r="S31" s="437"/>
      <c r="T31" s="50"/>
      <c r="U31" s="304"/>
      <c r="V31" s="309"/>
      <c r="W31" s="309"/>
      <c r="X31" s="309"/>
      <c r="Y31" s="279"/>
      <c r="Z31" s="279"/>
      <c r="AA31" s="279"/>
      <c r="AB31" s="279"/>
      <c r="AC31" s="305"/>
    </row>
    <row r="32" spans="1:29" s="236" customFormat="1" ht="5.4" customHeight="1" x14ac:dyDescent="0.25">
      <c r="A32" s="14"/>
      <c r="B32" s="231"/>
      <c r="C32" s="230"/>
      <c r="D32" s="230"/>
      <c r="E32" s="230"/>
      <c r="F32" s="230"/>
      <c r="G32" s="230"/>
      <c r="H32" s="230"/>
      <c r="I32" s="230"/>
      <c r="J32" s="28"/>
      <c r="K32" s="14"/>
      <c r="L32" s="213"/>
      <c r="M32" s="49"/>
      <c r="N32" s="49"/>
      <c r="O32" s="49"/>
      <c r="P32" s="49"/>
      <c r="Q32" s="49"/>
      <c r="R32" s="49"/>
      <c r="S32" s="49"/>
      <c r="T32" s="28"/>
      <c r="U32" s="304"/>
      <c r="V32" s="309"/>
      <c r="W32" s="309"/>
      <c r="X32" s="309"/>
      <c r="Y32" s="279"/>
      <c r="Z32" s="279"/>
      <c r="AA32" s="279"/>
      <c r="AB32" s="279"/>
      <c r="AC32" s="305"/>
    </row>
    <row r="33" spans="1:29" s="236" customFormat="1" x14ac:dyDescent="0.25">
      <c r="A33" s="14"/>
      <c r="B33" s="324" t="s">
        <v>83</v>
      </c>
      <c r="C33" s="325"/>
      <c r="D33" s="325"/>
      <c r="E33" s="325"/>
      <c r="F33" s="325"/>
      <c r="G33" s="325"/>
      <c r="H33" s="325"/>
      <c r="I33" s="325"/>
      <c r="J33" s="28"/>
      <c r="K33" s="14"/>
      <c r="L33" s="324" t="s">
        <v>83</v>
      </c>
      <c r="M33" s="325"/>
      <c r="N33" s="325"/>
      <c r="O33" s="325"/>
      <c r="P33" s="325"/>
      <c r="Q33" s="325"/>
      <c r="R33" s="325"/>
      <c r="S33" s="325"/>
      <c r="T33" s="28"/>
      <c r="U33" s="304"/>
      <c r="V33" s="309"/>
      <c r="W33" s="309"/>
      <c r="X33" s="309"/>
      <c r="Y33" s="279"/>
      <c r="Z33" s="279"/>
      <c r="AA33" s="279"/>
      <c r="AB33" s="279"/>
      <c r="AC33" s="305"/>
    </row>
    <row r="34" spans="1:29" s="232" customFormat="1" ht="3.6" customHeight="1" x14ac:dyDescent="0.25">
      <c r="A34" s="4"/>
      <c r="B34" s="326"/>
      <c r="C34" s="325"/>
      <c r="D34" s="325"/>
      <c r="E34" s="325"/>
      <c r="F34" s="58"/>
      <c r="G34" s="58"/>
      <c r="H34" s="58"/>
      <c r="I34" s="58"/>
      <c r="J34" s="10"/>
      <c r="K34" s="6"/>
      <c r="L34" s="326"/>
      <c r="M34" s="325"/>
      <c r="N34" s="325"/>
      <c r="O34" s="325"/>
      <c r="P34" s="58"/>
      <c r="Q34" s="58"/>
      <c r="R34" s="58"/>
      <c r="S34" s="58"/>
      <c r="T34" s="10"/>
      <c r="U34" s="304"/>
      <c r="V34" s="309"/>
      <c r="W34" s="309"/>
      <c r="X34" s="309"/>
      <c r="Y34" s="279"/>
      <c r="Z34" s="279"/>
      <c r="AA34" s="279"/>
      <c r="AB34" s="279"/>
      <c r="AC34" s="279"/>
    </row>
    <row r="35" spans="1:29" ht="13.2" customHeight="1" x14ac:dyDescent="0.25">
      <c r="B35" s="458" t="s">
        <v>85</v>
      </c>
      <c r="C35" s="459"/>
      <c r="D35" s="459"/>
      <c r="E35" s="459"/>
      <c r="F35" s="459"/>
      <c r="G35" s="477"/>
      <c r="H35" s="478"/>
      <c r="I35" s="11" t="s">
        <v>21</v>
      </c>
      <c r="J35" s="10"/>
      <c r="K35" s="6"/>
      <c r="L35" s="458" t="s">
        <v>85</v>
      </c>
      <c r="M35" s="459"/>
      <c r="N35" s="459"/>
      <c r="O35" s="459"/>
      <c r="P35" s="459"/>
      <c r="Q35" s="477" t="str">
        <f>IF($P$26="J",G35," ")</f>
        <v xml:space="preserve"> </v>
      </c>
      <c r="R35" s="478"/>
      <c r="S35" s="11" t="s">
        <v>21</v>
      </c>
      <c r="T35" s="10"/>
      <c r="U35" s="304"/>
      <c r="V35" s="309"/>
      <c r="W35" s="309"/>
      <c r="X35" s="309"/>
    </row>
    <row r="36" spans="1:29" s="232" customFormat="1" x14ac:dyDescent="0.25">
      <c r="A36" s="4"/>
      <c r="B36" s="458"/>
      <c r="C36" s="459"/>
      <c r="D36" s="459"/>
      <c r="E36" s="459"/>
      <c r="F36" s="459"/>
      <c r="G36" s="297"/>
      <c r="H36" s="297"/>
      <c r="I36" s="11"/>
      <c r="J36" s="10"/>
      <c r="K36" s="6"/>
      <c r="L36" s="458"/>
      <c r="M36" s="459"/>
      <c r="N36" s="459"/>
      <c r="O36" s="459"/>
      <c r="P36" s="459"/>
      <c r="Q36" s="298"/>
      <c r="R36" s="298"/>
      <c r="S36" s="11"/>
      <c r="T36" s="10"/>
      <c r="U36" s="304"/>
      <c r="V36" s="309"/>
      <c r="W36" s="309"/>
      <c r="X36" s="309"/>
      <c r="Y36" s="279"/>
      <c r="Z36" s="279"/>
      <c r="AA36" s="279"/>
      <c r="AB36" s="279"/>
      <c r="AC36" s="279"/>
    </row>
    <row r="37" spans="1:29" ht="8.4" customHeight="1" x14ac:dyDescent="0.25">
      <c r="B37" s="234"/>
      <c r="C37" s="325"/>
      <c r="D37" s="325"/>
      <c r="E37" s="325"/>
      <c r="F37" s="58"/>
      <c r="G37" s="58"/>
      <c r="H37" s="58"/>
      <c r="I37" s="58"/>
      <c r="J37" s="10"/>
      <c r="K37" s="6"/>
      <c r="L37" s="234"/>
      <c r="M37" s="325"/>
      <c r="N37" s="325"/>
      <c r="O37" s="325"/>
      <c r="P37" s="58"/>
      <c r="Q37" s="57"/>
      <c r="R37" s="57"/>
      <c r="S37" s="57"/>
      <c r="T37" s="10"/>
      <c r="U37" s="304"/>
      <c r="V37" s="309"/>
      <c r="W37" s="309"/>
      <c r="X37" s="309"/>
    </row>
    <row r="38" spans="1:29" ht="13.2" customHeight="1" x14ac:dyDescent="0.25">
      <c r="B38" s="458" t="s">
        <v>79</v>
      </c>
      <c r="C38" s="459"/>
      <c r="D38" s="459"/>
      <c r="E38" s="459"/>
      <c r="F38" s="459"/>
      <c r="G38" s="477"/>
      <c r="H38" s="478"/>
      <c r="I38" s="11" t="s">
        <v>21</v>
      </c>
      <c r="J38" s="10"/>
      <c r="K38" s="6"/>
      <c r="L38" s="458" t="s">
        <v>79</v>
      </c>
      <c r="M38" s="459"/>
      <c r="N38" s="459"/>
      <c r="O38" s="459"/>
      <c r="P38" s="459"/>
      <c r="Q38" s="477" t="str">
        <f>IF($P$26="J",G38," ")</f>
        <v xml:space="preserve"> </v>
      </c>
      <c r="R38" s="478"/>
      <c r="S38" s="11" t="s">
        <v>21</v>
      </c>
      <c r="T38" s="10"/>
      <c r="U38" s="304"/>
      <c r="V38" s="309"/>
      <c r="W38" s="309"/>
      <c r="X38" s="309"/>
    </row>
    <row r="39" spans="1:29" s="232" customFormat="1" x14ac:dyDescent="0.25">
      <c r="A39" s="4"/>
      <c r="B39" s="458"/>
      <c r="C39" s="459"/>
      <c r="D39" s="459"/>
      <c r="E39" s="459"/>
      <c r="F39" s="459"/>
      <c r="G39" s="297"/>
      <c r="H39" s="297"/>
      <c r="I39" s="11"/>
      <c r="J39" s="10"/>
      <c r="K39" s="6"/>
      <c r="L39" s="458"/>
      <c r="M39" s="459"/>
      <c r="N39" s="459"/>
      <c r="O39" s="459"/>
      <c r="P39" s="459"/>
      <c r="Q39" s="298"/>
      <c r="R39" s="298"/>
      <c r="S39" s="11"/>
      <c r="T39" s="10"/>
      <c r="U39" s="304"/>
      <c r="V39" s="309"/>
      <c r="W39" s="309"/>
      <c r="X39" s="309"/>
      <c r="Y39" s="279"/>
      <c r="Z39" s="279"/>
      <c r="AA39" s="279"/>
      <c r="AB39" s="279"/>
      <c r="AC39" s="279"/>
    </row>
    <row r="40" spans="1:29" s="232" customFormat="1" ht="7.5" customHeight="1" x14ac:dyDescent="0.25">
      <c r="A40" s="4"/>
      <c r="B40" s="326"/>
      <c r="C40" s="325"/>
      <c r="D40" s="325"/>
      <c r="E40" s="325"/>
      <c r="F40" s="325"/>
      <c r="G40" s="297"/>
      <c r="H40" s="297"/>
      <c r="I40" s="11"/>
      <c r="J40" s="10"/>
      <c r="K40" s="6"/>
      <c r="L40" s="326"/>
      <c r="M40" s="325"/>
      <c r="N40" s="325"/>
      <c r="O40" s="325"/>
      <c r="P40" s="325"/>
      <c r="Q40" s="297"/>
      <c r="R40" s="297"/>
      <c r="S40" s="11"/>
      <c r="T40" s="10"/>
      <c r="U40" s="304"/>
      <c r="V40" s="309"/>
      <c r="W40" s="309"/>
      <c r="X40" s="309"/>
      <c r="Y40" s="279"/>
      <c r="Z40" s="279"/>
      <c r="AA40" s="279"/>
      <c r="AB40" s="279"/>
      <c r="AC40" s="279"/>
    </row>
    <row r="41" spans="1:29" s="232" customFormat="1" ht="13.2" customHeight="1" x14ac:dyDescent="0.25">
      <c r="A41" s="4"/>
      <c r="B41" s="458" t="s">
        <v>78</v>
      </c>
      <c r="C41" s="459"/>
      <c r="D41" s="459"/>
      <c r="E41" s="459"/>
      <c r="F41" s="459"/>
      <c r="G41" s="477"/>
      <c r="H41" s="478"/>
      <c r="I41" s="11" t="s">
        <v>21</v>
      </c>
      <c r="J41" s="10"/>
      <c r="K41" s="6"/>
      <c r="L41" s="458" t="s">
        <v>78</v>
      </c>
      <c r="M41" s="459"/>
      <c r="N41" s="459"/>
      <c r="O41" s="459"/>
      <c r="P41" s="459"/>
      <c r="Q41" s="477" t="str">
        <f>IF($P$26="J",G41," ")</f>
        <v xml:space="preserve"> </v>
      </c>
      <c r="R41" s="478"/>
      <c r="S41" s="11" t="s">
        <v>21</v>
      </c>
      <c r="T41" s="10"/>
      <c r="U41" s="304"/>
      <c r="V41" s="309"/>
      <c r="W41" s="309"/>
      <c r="X41" s="309"/>
      <c r="Y41" s="279"/>
      <c r="Z41" s="279"/>
      <c r="AA41" s="279"/>
      <c r="AB41" s="279"/>
      <c r="AC41" s="279"/>
    </row>
    <row r="42" spans="1:29" s="232" customFormat="1" x14ac:dyDescent="0.25">
      <c r="A42" s="4"/>
      <c r="B42" s="458"/>
      <c r="C42" s="459"/>
      <c r="D42" s="459"/>
      <c r="E42" s="459"/>
      <c r="F42" s="459"/>
      <c r="G42" s="297"/>
      <c r="H42" s="297"/>
      <c r="I42" s="11"/>
      <c r="J42" s="10"/>
      <c r="K42" s="6"/>
      <c r="L42" s="458"/>
      <c r="M42" s="459"/>
      <c r="N42" s="459"/>
      <c r="O42" s="459"/>
      <c r="P42" s="459"/>
      <c r="Q42" s="298"/>
      <c r="R42" s="298"/>
      <c r="S42" s="11"/>
      <c r="T42" s="10"/>
      <c r="U42" s="304"/>
      <c r="V42" s="309"/>
      <c r="W42" s="309"/>
      <c r="X42" s="309"/>
      <c r="Y42" s="279"/>
      <c r="Z42" s="279"/>
      <c r="AA42" s="279"/>
      <c r="AB42" s="279"/>
      <c r="AC42" s="279"/>
    </row>
    <row r="43" spans="1:29" s="236" customFormat="1" ht="5.4" customHeight="1" thickBot="1" x14ac:dyDescent="0.3">
      <c r="A43" s="14"/>
      <c r="B43" s="495"/>
      <c r="C43" s="496"/>
      <c r="D43" s="496"/>
      <c r="E43" s="496"/>
      <c r="F43" s="496"/>
      <c r="G43" s="496"/>
      <c r="H43" s="496"/>
      <c r="I43" s="496"/>
      <c r="J43" s="50"/>
      <c r="K43" s="14"/>
      <c r="L43" s="436"/>
      <c r="M43" s="437"/>
      <c r="N43" s="437"/>
      <c r="O43" s="437"/>
      <c r="P43" s="437"/>
      <c r="Q43" s="437"/>
      <c r="R43" s="437"/>
      <c r="S43" s="437"/>
      <c r="T43" s="50"/>
      <c r="U43" s="304"/>
      <c r="V43" s="309"/>
      <c r="W43" s="309"/>
      <c r="X43" s="309"/>
      <c r="Y43" s="279"/>
      <c r="Z43" s="279"/>
      <c r="AA43" s="279"/>
      <c r="AB43" s="279"/>
      <c r="AC43" s="305"/>
    </row>
    <row r="44" spans="1:29" s="232" customFormat="1" ht="6" customHeight="1" x14ac:dyDescent="0.25">
      <c r="A44" s="4"/>
      <c r="B44" s="212"/>
      <c r="C44" s="198"/>
      <c r="D44" s="198"/>
      <c r="E44" s="198"/>
      <c r="F44" s="198"/>
      <c r="G44" s="198"/>
      <c r="H44" s="198"/>
      <c r="I44" s="198"/>
      <c r="J44" s="28"/>
      <c r="K44" s="14"/>
      <c r="L44" s="322"/>
      <c r="M44" s="323"/>
      <c r="N44" s="323"/>
      <c r="O44" s="323"/>
      <c r="P44" s="323"/>
      <c r="Q44" s="323"/>
      <c r="R44" s="323"/>
      <c r="S44" s="323"/>
      <c r="T44" s="10"/>
      <c r="U44" s="304"/>
      <c r="V44" s="309"/>
      <c r="W44" s="309"/>
      <c r="X44" s="309"/>
      <c r="Y44" s="279"/>
      <c r="Z44" s="279"/>
      <c r="AA44" s="279"/>
      <c r="AB44" s="279"/>
      <c r="AC44" s="279"/>
    </row>
    <row r="45" spans="1:29" s="232" customFormat="1" x14ac:dyDescent="0.25">
      <c r="A45" s="4"/>
      <c r="B45" s="475" t="str">
        <f>IF(F18="","",IF(G38="","",
IF($E$57+$E$60&gt;0.2,"NH und/oder nicht heimisches LH im SG dürfen höchstens 20 % betragen","")))</f>
        <v/>
      </c>
      <c r="C45" s="476"/>
      <c r="D45" s="476"/>
      <c r="E45" s="476"/>
      <c r="F45" s="476"/>
      <c r="G45" s="476"/>
      <c r="H45" s="476"/>
      <c r="I45" s="476"/>
      <c r="J45" s="21"/>
      <c r="K45" s="2"/>
      <c r="L45" s="1"/>
      <c r="M45" s="14"/>
      <c r="N45" s="2"/>
      <c r="O45" s="2"/>
      <c r="P45" s="2"/>
      <c r="Q45" s="2"/>
      <c r="R45" s="3"/>
      <c r="S45" s="5"/>
      <c r="T45" s="10"/>
      <c r="U45" s="304"/>
      <c r="V45" s="309"/>
      <c r="W45" s="309"/>
      <c r="X45" s="309"/>
      <c r="Y45" s="279"/>
      <c r="Z45" s="279"/>
      <c r="AA45" s="279"/>
      <c r="AB45" s="279"/>
      <c r="AC45" s="279"/>
    </row>
    <row r="46" spans="1:29" s="191" customFormat="1" ht="13.5" customHeight="1" x14ac:dyDescent="0.25">
      <c r="A46" s="4"/>
      <c r="B46" s="475" t="str">
        <f>IF(F18="x","",
IF($E$57="","",
IF($E$60="","",
IF($E$57+$E$60&gt;0.35,"NH und/oder nicht heimisches LH im SG dürfen höchstens 35 % betragen",""))))</f>
        <v/>
      </c>
      <c r="C46" s="476"/>
      <c r="D46" s="476"/>
      <c r="E46" s="476"/>
      <c r="F46" s="476"/>
      <c r="G46" s="476"/>
      <c r="H46" s="476"/>
      <c r="I46" s="476"/>
      <c r="J46" s="21"/>
      <c r="K46" s="2"/>
      <c r="L46" s="1"/>
      <c r="M46" s="14"/>
      <c r="N46" s="2"/>
      <c r="O46" s="2"/>
      <c r="P46" s="2"/>
      <c r="Q46" s="2"/>
      <c r="R46" s="3"/>
      <c r="S46" s="5"/>
      <c r="T46" s="10"/>
      <c r="U46" s="304"/>
      <c r="V46" s="309"/>
      <c r="W46" s="309"/>
      <c r="X46" s="309"/>
      <c r="Y46" s="279"/>
      <c r="Z46" s="279"/>
      <c r="AA46" s="279"/>
      <c r="AB46" s="279"/>
      <c r="AC46" s="279"/>
    </row>
    <row r="47" spans="1:29" s="194" customFormat="1" ht="6.6" customHeight="1" thickBot="1" x14ac:dyDescent="0.3">
      <c r="A47" s="4"/>
      <c r="B47" s="434"/>
      <c r="C47" s="435"/>
      <c r="D47" s="435"/>
      <c r="E47" s="435"/>
      <c r="F47" s="435"/>
      <c r="G47" s="435"/>
      <c r="H47" s="435"/>
      <c r="I47" s="435"/>
      <c r="J47" s="50"/>
      <c r="K47" s="14"/>
      <c r="L47" s="436"/>
      <c r="M47" s="437"/>
      <c r="N47" s="437"/>
      <c r="O47" s="437"/>
      <c r="P47" s="437"/>
      <c r="Q47" s="437"/>
      <c r="R47" s="437"/>
      <c r="S47" s="437"/>
      <c r="T47" s="10"/>
      <c r="U47" s="304"/>
      <c r="V47" s="309"/>
      <c r="W47" s="309"/>
      <c r="X47" s="309"/>
      <c r="Y47" s="279"/>
      <c r="Z47" s="279"/>
      <c r="AA47" s="279"/>
      <c r="AB47" s="279"/>
      <c r="AC47" s="279"/>
    </row>
    <row r="48" spans="1:29" s="194" customFormat="1" ht="6.6" customHeight="1" x14ac:dyDescent="0.25">
      <c r="A48" s="4"/>
      <c r="B48" s="212"/>
      <c r="C48" s="198"/>
      <c r="D48" s="198"/>
      <c r="E48" s="198"/>
      <c r="F48" s="198"/>
      <c r="G48" s="198"/>
      <c r="H48" s="198"/>
      <c r="I48" s="198"/>
      <c r="J48" s="28"/>
      <c r="K48" s="14"/>
      <c r="L48" s="213"/>
      <c r="M48" s="49"/>
      <c r="N48" s="49"/>
      <c r="O48" s="49"/>
      <c r="P48" s="49"/>
      <c r="Q48" s="49"/>
      <c r="R48" s="49"/>
      <c r="S48" s="49"/>
      <c r="T48" s="10"/>
      <c r="U48" s="304"/>
      <c r="V48" s="309"/>
      <c r="W48" s="309"/>
      <c r="X48" s="309"/>
      <c r="Y48" s="279"/>
      <c r="Z48" s="279"/>
      <c r="AA48" s="279"/>
      <c r="AB48" s="279"/>
      <c r="AC48" s="279"/>
    </row>
    <row r="49" spans="1:56" s="4" customFormat="1" x14ac:dyDescent="0.25">
      <c r="B49" s="316" t="s">
        <v>70</v>
      </c>
      <c r="C49" s="313"/>
      <c r="D49" s="193"/>
      <c r="E49" s="193"/>
      <c r="F49" s="97"/>
      <c r="G49" s="96"/>
      <c r="H49" s="11"/>
      <c r="I49" s="12"/>
      <c r="J49" s="10"/>
      <c r="K49" s="6"/>
      <c r="L49" s="210"/>
      <c r="M49" s="211"/>
      <c r="N49" s="211"/>
      <c r="O49" s="211"/>
      <c r="P49" s="211"/>
      <c r="Q49" s="211"/>
      <c r="R49" s="211"/>
      <c r="S49" s="211"/>
      <c r="T49" s="10"/>
      <c r="U49" s="304"/>
      <c r="V49" s="309"/>
      <c r="W49" s="309"/>
      <c r="X49" s="309"/>
      <c r="Y49" s="279"/>
      <c r="Z49" s="279"/>
      <c r="AA49" s="279"/>
      <c r="AB49" s="279"/>
      <c r="AC49" s="279"/>
      <c r="AD49" s="189"/>
      <c r="AE49" s="189"/>
      <c r="AF49" s="189"/>
      <c r="AG49" s="189"/>
      <c r="AH49" s="189"/>
      <c r="AI49" s="189"/>
      <c r="AJ49" s="189"/>
      <c r="AK49" s="189"/>
      <c r="AL49" s="189"/>
      <c r="AM49" s="189"/>
      <c r="AN49" s="189"/>
      <c r="AO49" s="189"/>
      <c r="AP49" s="189"/>
      <c r="AQ49" s="189"/>
      <c r="AR49" s="189"/>
      <c r="AS49" s="189"/>
      <c r="AT49" s="189"/>
      <c r="AU49" s="189"/>
      <c r="AV49" s="189"/>
      <c r="AW49" s="189"/>
      <c r="AX49" s="189"/>
      <c r="AY49" s="189"/>
      <c r="AZ49" s="189"/>
      <c r="BA49" s="189"/>
      <c r="BB49" s="189"/>
      <c r="BC49" s="189"/>
      <c r="BD49" s="189"/>
    </row>
    <row r="50" spans="1:56" s="4" customFormat="1" x14ac:dyDescent="0.25">
      <c r="B50" s="316" t="s">
        <v>37</v>
      </c>
      <c r="C50" s="313"/>
      <c r="D50" s="193"/>
      <c r="E50" s="193"/>
      <c r="F50" s="97"/>
      <c r="G50" s="96"/>
      <c r="H50" s="453"/>
      <c r="I50" s="454"/>
      <c r="J50" s="10"/>
      <c r="K50" s="6"/>
      <c r="L50" s="210"/>
      <c r="M50" s="211"/>
      <c r="N50" s="211"/>
      <c r="O50" s="211"/>
      <c r="P50" s="211"/>
      <c r="Q50" s="211"/>
      <c r="R50" s="211"/>
      <c r="S50" s="211"/>
      <c r="T50" s="10"/>
      <c r="U50" s="304"/>
      <c r="V50" s="309"/>
      <c r="W50" s="309"/>
      <c r="X50" s="309"/>
      <c r="Y50" s="279"/>
      <c r="Z50" s="268"/>
      <c r="AA50" s="268"/>
      <c r="AB50" s="268"/>
      <c r="AC50" s="279"/>
      <c r="AD50" s="189"/>
      <c r="AE50" s="189"/>
      <c r="AF50" s="189"/>
      <c r="AG50" s="189"/>
      <c r="AH50" s="189"/>
      <c r="AI50" s="189"/>
      <c r="AJ50" s="189"/>
      <c r="AK50" s="189"/>
      <c r="AL50" s="189"/>
      <c r="AM50" s="189"/>
      <c r="AN50" s="189"/>
      <c r="AO50" s="189"/>
      <c r="AP50" s="189"/>
      <c r="AQ50" s="189"/>
      <c r="AR50" s="189"/>
      <c r="AS50" s="189"/>
      <c r="AT50" s="189"/>
      <c r="AU50" s="189"/>
      <c r="AV50" s="189"/>
      <c r="AW50" s="189"/>
      <c r="AX50" s="189"/>
      <c r="AY50" s="189"/>
      <c r="AZ50" s="189"/>
      <c r="BA50" s="189"/>
      <c r="BB50" s="189"/>
      <c r="BC50" s="189"/>
      <c r="BD50" s="189"/>
    </row>
    <row r="51" spans="1:56" s="189" customFormat="1" ht="6" customHeight="1" x14ac:dyDescent="0.25">
      <c r="A51" s="4"/>
      <c r="B51" s="190"/>
      <c r="C51" s="6"/>
      <c r="D51" s="4"/>
      <c r="E51" s="4"/>
      <c r="F51" s="15"/>
      <c r="G51" s="15"/>
      <c r="H51" s="15"/>
      <c r="I51" s="12"/>
      <c r="J51" s="10"/>
      <c r="K51" s="6"/>
      <c r="L51" s="190"/>
      <c r="M51" s="6"/>
      <c r="N51" s="4"/>
      <c r="O51" s="4"/>
      <c r="P51" s="15"/>
      <c r="Q51" s="15"/>
      <c r="R51" s="15"/>
      <c r="S51" s="12"/>
      <c r="T51" s="10"/>
      <c r="U51" s="304"/>
      <c r="V51" s="309"/>
      <c r="W51" s="309"/>
      <c r="X51" s="309"/>
      <c r="Y51" s="279"/>
      <c r="Z51" s="279"/>
      <c r="AA51" s="279"/>
      <c r="AB51" s="279"/>
      <c r="AC51" s="279"/>
    </row>
    <row r="52" spans="1:56" x14ac:dyDescent="0.25">
      <c r="B52" s="7" t="s">
        <v>17</v>
      </c>
      <c r="D52" s="14"/>
      <c r="E52" s="444"/>
      <c r="F52" s="445"/>
      <c r="G52" s="445"/>
      <c r="H52" s="445"/>
      <c r="I52" s="446"/>
      <c r="J52" s="10"/>
      <c r="K52" s="6"/>
      <c r="L52" s="7" t="s">
        <v>17</v>
      </c>
      <c r="M52" s="14"/>
      <c r="O52" s="460" t="str">
        <f>IF(ISBLANK(E52)," ",IF($P$26="J",E52," "))</f>
        <v xml:space="preserve"> </v>
      </c>
      <c r="P52" s="461"/>
      <c r="Q52" s="461"/>
      <c r="R52" s="462"/>
      <c r="S52" s="52"/>
      <c r="T52" s="10"/>
      <c r="U52" s="304"/>
      <c r="V52" s="309"/>
      <c r="W52" s="309"/>
      <c r="X52" s="309"/>
      <c r="Y52" s="268"/>
    </row>
    <row r="53" spans="1:56" s="4" customFormat="1" ht="8.4" customHeight="1" thickBot="1" x14ac:dyDescent="0.3">
      <c r="B53" s="436"/>
      <c r="C53" s="437"/>
      <c r="D53" s="437"/>
      <c r="E53" s="437"/>
      <c r="F53" s="437"/>
      <c r="G53" s="437"/>
      <c r="H53" s="437"/>
      <c r="I53" s="437"/>
      <c r="J53" s="50"/>
      <c r="K53" s="14"/>
      <c r="L53" s="436"/>
      <c r="M53" s="437"/>
      <c r="N53" s="437"/>
      <c r="O53" s="437"/>
      <c r="P53" s="437"/>
      <c r="Q53" s="437"/>
      <c r="R53" s="437"/>
      <c r="S53" s="437"/>
      <c r="T53" s="50"/>
      <c r="U53" s="304"/>
      <c r="V53" s="309"/>
      <c r="W53" s="309"/>
      <c r="X53" s="309"/>
      <c r="Y53" s="279"/>
      <c r="Z53" s="279"/>
      <c r="AA53" s="279"/>
      <c r="AB53" s="279"/>
      <c r="AC53" s="268"/>
    </row>
    <row r="54" spans="1:56" ht="6" customHeight="1" x14ac:dyDescent="0.25">
      <c r="B54" s="108"/>
      <c r="C54" s="109"/>
      <c r="D54" s="109"/>
      <c r="E54" s="110"/>
      <c r="F54" s="111"/>
      <c r="G54" s="112"/>
      <c r="H54" s="110"/>
      <c r="I54" s="111"/>
      <c r="J54" s="113"/>
      <c r="K54" s="6"/>
      <c r="L54" s="108"/>
      <c r="M54" s="109"/>
      <c r="N54" s="109"/>
      <c r="O54" s="110"/>
      <c r="P54" s="111"/>
      <c r="Q54" s="112"/>
      <c r="R54" s="110"/>
      <c r="S54" s="111"/>
      <c r="T54" s="113"/>
      <c r="U54" s="304"/>
      <c r="V54" s="309"/>
      <c r="W54" s="309"/>
      <c r="X54" s="309"/>
    </row>
    <row r="55" spans="1:56" ht="15.6" x14ac:dyDescent="0.25">
      <c r="A55" s="59"/>
      <c r="B55" s="463" t="s">
        <v>126</v>
      </c>
      <c r="C55" s="464"/>
      <c r="D55" s="464"/>
      <c r="E55" s="464"/>
      <c r="F55" s="464"/>
      <c r="G55" s="464"/>
      <c r="H55" s="464"/>
      <c r="I55" s="464"/>
      <c r="J55" s="263"/>
      <c r="K55" s="264"/>
      <c r="L55" s="463" t="s">
        <v>126</v>
      </c>
      <c r="M55" s="464"/>
      <c r="N55" s="464"/>
      <c r="O55" s="464"/>
      <c r="P55" s="464"/>
      <c r="Q55" s="464"/>
      <c r="R55" s="464"/>
      <c r="S55" s="464"/>
      <c r="T55" s="75"/>
      <c r="U55" s="304"/>
      <c r="V55" s="309"/>
      <c r="W55" s="309"/>
      <c r="X55" s="309"/>
    </row>
    <row r="56" spans="1:56" ht="3.75" customHeight="1" x14ac:dyDescent="0.25">
      <c r="A56" s="59"/>
      <c r="B56" s="82"/>
      <c r="C56" s="99"/>
      <c r="D56" s="99"/>
      <c r="E56" s="99"/>
      <c r="F56" s="99"/>
      <c r="G56" s="99"/>
      <c r="H56" s="99"/>
      <c r="I56" s="99"/>
      <c r="J56" s="75"/>
      <c r="K56" s="74"/>
      <c r="L56" s="82"/>
      <c r="M56" s="99"/>
      <c r="N56" s="99"/>
      <c r="O56" s="99"/>
      <c r="P56" s="99"/>
      <c r="Q56" s="99"/>
      <c r="R56" s="99"/>
      <c r="S56" s="99"/>
      <c r="T56" s="75"/>
      <c r="U56" s="304"/>
      <c r="V56" s="309"/>
      <c r="W56" s="309"/>
      <c r="X56" s="309"/>
    </row>
    <row r="57" spans="1:56" ht="12" customHeight="1" x14ac:dyDescent="0.25">
      <c r="B57" s="451" t="s">
        <v>71</v>
      </c>
      <c r="C57" s="452"/>
      <c r="D57" s="452"/>
      <c r="E57" s="121" t="str">
        <f>IF(G38="","",G38/G35)</f>
        <v/>
      </c>
      <c r="F57" s="452" t="s">
        <v>64</v>
      </c>
      <c r="G57" s="452"/>
      <c r="H57" s="452"/>
      <c r="I57" s="452"/>
      <c r="J57" s="10"/>
      <c r="K57" s="6"/>
      <c r="L57" s="451" t="s">
        <v>71</v>
      </c>
      <c r="M57" s="452"/>
      <c r="N57" s="452"/>
      <c r="O57" s="121" t="str">
        <f>IF(Q35=0,"",IF(Q38=0,"",IF($P$26="J",Q38/Q35,"")))</f>
        <v/>
      </c>
      <c r="P57" s="452" t="s">
        <v>64</v>
      </c>
      <c r="Q57" s="452"/>
      <c r="R57" s="452"/>
      <c r="S57" s="452"/>
      <c r="T57" s="10"/>
      <c r="U57" s="304"/>
      <c r="V57" s="309"/>
      <c r="W57" s="309"/>
      <c r="X57" s="309"/>
    </row>
    <row r="58" spans="1:56" ht="12" customHeight="1" x14ac:dyDescent="0.25">
      <c r="B58" s="451"/>
      <c r="C58" s="452"/>
      <c r="D58" s="452"/>
      <c r="E58" s="125"/>
      <c r="F58" s="452"/>
      <c r="G58" s="452"/>
      <c r="H58" s="452"/>
      <c r="I58" s="452"/>
      <c r="J58" s="10"/>
      <c r="K58" s="6"/>
      <c r="L58" s="451"/>
      <c r="M58" s="452"/>
      <c r="N58" s="452"/>
      <c r="O58" s="125"/>
      <c r="P58" s="452"/>
      <c r="Q58" s="452"/>
      <c r="R58" s="452"/>
      <c r="S58" s="452"/>
      <c r="T58" s="10"/>
      <c r="U58" s="304"/>
      <c r="V58" s="309"/>
      <c r="W58" s="309"/>
      <c r="X58" s="309"/>
    </row>
    <row r="59" spans="1:56" s="232" customFormat="1" ht="5.25" customHeight="1" x14ac:dyDescent="0.25">
      <c r="A59" s="4"/>
      <c r="B59" s="267"/>
      <c r="C59" s="275"/>
      <c r="D59" s="275"/>
      <c r="E59" s="125"/>
      <c r="F59" s="301"/>
      <c r="G59" s="301"/>
      <c r="H59" s="301"/>
      <c r="I59" s="301"/>
      <c r="J59" s="10"/>
      <c r="K59" s="6"/>
      <c r="L59" s="302"/>
      <c r="M59" s="301"/>
      <c r="N59" s="301"/>
      <c r="O59" s="125"/>
      <c r="P59" s="321"/>
      <c r="Q59" s="321"/>
      <c r="R59" s="321"/>
      <c r="S59" s="321"/>
      <c r="T59" s="10"/>
      <c r="U59" s="304"/>
      <c r="V59" s="309"/>
      <c r="W59" s="309"/>
      <c r="X59" s="309"/>
      <c r="Y59" s="279"/>
      <c r="Z59" s="279"/>
      <c r="AA59" s="279"/>
      <c r="AB59" s="279"/>
      <c r="AC59" s="279"/>
    </row>
    <row r="60" spans="1:56" s="232" customFormat="1" ht="12" customHeight="1" x14ac:dyDescent="0.25">
      <c r="A60" s="4"/>
      <c r="B60" s="451" t="s">
        <v>65</v>
      </c>
      <c r="C60" s="452" t="s">
        <v>63</v>
      </c>
      <c r="D60" s="452"/>
      <c r="E60" s="121" t="str">
        <f>IF(G41="","",G41/G35)</f>
        <v/>
      </c>
      <c r="F60" s="452" t="s">
        <v>64</v>
      </c>
      <c r="G60" s="452"/>
      <c r="H60" s="452"/>
      <c r="I60" s="452"/>
      <c r="J60" s="10"/>
      <c r="K60" s="6"/>
      <c r="L60" s="451" t="s">
        <v>65</v>
      </c>
      <c r="M60" s="452" t="s">
        <v>63</v>
      </c>
      <c r="N60" s="452"/>
      <c r="O60" s="121" t="str">
        <f>IF(Q38=0,"",IF(Q41=0,"",IF($P$26="J",Q41/Q38,"")))</f>
        <v/>
      </c>
      <c r="P60" s="452" t="s">
        <v>64</v>
      </c>
      <c r="Q60" s="452"/>
      <c r="R60" s="452"/>
      <c r="S60" s="452"/>
      <c r="T60" s="10"/>
      <c r="U60" s="308"/>
      <c r="V60" s="308"/>
      <c r="W60" s="308"/>
      <c r="X60" s="308"/>
      <c r="Y60" s="279"/>
      <c r="Z60" s="279"/>
      <c r="AA60" s="279"/>
      <c r="AB60" s="279"/>
      <c r="AC60" s="279"/>
    </row>
    <row r="61" spans="1:56" s="232" customFormat="1" ht="12" customHeight="1" x14ac:dyDescent="0.25">
      <c r="A61" s="4"/>
      <c r="B61" s="451"/>
      <c r="C61" s="452"/>
      <c r="D61" s="452"/>
      <c r="E61" s="299"/>
      <c r="F61" s="452"/>
      <c r="G61" s="452"/>
      <c r="H61" s="452"/>
      <c r="I61" s="452"/>
      <c r="J61" s="10"/>
      <c r="K61" s="6"/>
      <c r="L61" s="451"/>
      <c r="M61" s="452"/>
      <c r="N61" s="452"/>
      <c r="O61" s="125"/>
      <c r="P61" s="452"/>
      <c r="Q61" s="452"/>
      <c r="R61" s="452"/>
      <c r="S61" s="452"/>
      <c r="T61" s="10"/>
      <c r="U61" s="304"/>
      <c r="V61" s="309"/>
      <c r="W61" s="309"/>
      <c r="X61" s="309"/>
      <c r="Y61" s="279"/>
      <c r="Z61" s="279"/>
      <c r="AA61" s="279"/>
      <c r="AB61" s="279"/>
      <c r="AC61" s="279"/>
    </row>
    <row r="62" spans="1:56" s="232" customFormat="1" ht="6" customHeight="1" thickBot="1" x14ac:dyDescent="0.3">
      <c r="A62" s="4"/>
      <c r="B62" s="362"/>
      <c r="C62" s="363"/>
      <c r="D62" s="363"/>
      <c r="E62" s="299"/>
      <c r="F62" s="363"/>
      <c r="G62" s="363"/>
      <c r="H62" s="363"/>
      <c r="I62" s="363"/>
      <c r="J62" s="10"/>
      <c r="K62" s="6"/>
      <c r="L62" s="362"/>
      <c r="M62" s="363"/>
      <c r="N62" s="363"/>
      <c r="O62" s="125"/>
      <c r="P62" s="363"/>
      <c r="Q62" s="363"/>
      <c r="R62" s="363"/>
      <c r="S62" s="363"/>
      <c r="T62" s="10"/>
      <c r="U62" s="304"/>
      <c r="V62" s="309"/>
      <c r="W62" s="309"/>
      <c r="X62" s="309"/>
      <c r="Y62" s="279"/>
      <c r="Z62" s="279"/>
      <c r="AA62" s="279"/>
      <c r="AB62" s="279"/>
      <c r="AC62" s="279"/>
    </row>
    <row r="63" spans="1:56" s="232" customFormat="1" ht="12" customHeight="1" thickTop="1" thickBot="1" x14ac:dyDescent="0.3">
      <c r="A63" s="4"/>
      <c r="B63" s="451" t="s">
        <v>116</v>
      </c>
      <c r="C63" s="452"/>
      <c r="D63" s="452"/>
      <c r="E63" s="452"/>
      <c r="F63" s="320" t="s">
        <v>127</v>
      </c>
      <c r="G63" s="248" t="s">
        <v>5</v>
      </c>
      <c r="H63" s="320" t="str">
        <f>IF(F63="","x","")</f>
        <v/>
      </c>
      <c r="I63" s="249" t="s">
        <v>4</v>
      </c>
      <c r="J63" s="10"/>
      <c r="K63" s="6"/>
      <c r="L63" s="451" t="s">
        <v>116</v>
      </c>
      <c r="M63" s="452"/>
      <c r="N63" s="452"/>
      <c r="O63" s="452"/>
      <c r="P63" s="320" t="str">
        <f>IF(Q35=0," ",IF(Q38=0,"",IF($P$26="J",F63," ")))</f>
        <v xml:space="preserve"> </v>
      </c>
      <c r="Q63" s="248" t="s">
        <v>5</v>
      </c>
      <c r="R63" s="320" t="str">
        <f>IF(P63="","x","")</f>
        <v/>
      </c>
      <c r="S63" s="249" t="s">
        <v>4</v>
      </c>
      <c r="T63" s="10"/>
      <c r="U63" s="304"/>
      <c r="V63" s="309"/>
      <c r="W63" s="309"/>
      <c r="X63" s="309"/>
      <c r="Y63" s="279"/>
      <c r="Z63" s="279"/>
      <c r="AA63" s="279"/>
      <c r="AB63" s="279"/>
      <c r="AC63" s="279"/>
    </row>
    <row r="64" spans="1:56" s="232" customFormat="1" ht="12" customHeight="1" thickTop="1" x14ac:dyDescent="0.25">
      <c r="A64" s="4"/>
      <c r="B64" s="451"/>
      <c r="C64" s="452"/>
      <c r="D64" s="452"/>
      <c r="E64" s="452"/>
      <c r="F64" s="363"/>
      <c r="G64" s="363"/>
      <c r="H64" s="363"/>
      <c r="I64" s="363"/>
      <c r="J64" s="10"/>
      <c r="K64" s="6"/>
      <c r="L64" s="451"/>
      <c r="M64" s="452"/>
      <c r="N64" s="452"/>
      <c r="O64" s="452"/>
      <c r="P64" s="363"/>
      <c r="Q64" s="363"/>
      <c r="R64" s="363"/>
      <c r="S64" s="363"/>
      <c r="T64" s="10"/>
      <c r="U64" s="304"/>
      <c r="V64" s="309"/>
      <c r="W64" s="309"/>
      <c r="X64" s="309"/>
      <c r="Y64" s="279"/>
      <c r="Z64" s="279"/>
      <c r="AA64" s="279"/>
      <c r="AB64" s="279"/>
      <c r="AC64" s="279"/>
    </row>
    <row r="65" spans="1:29" s="232" customFormat="1" ht="12" customHeight="1" x14ac:dyDescent="0.25">
      <c r="A65" s="4"/>
      <c r="B65" s="370" t="s">
        <v>117</v>
      </c>
      <c r="C65" s="368"/>
      <c r="D65" s="368"/>
      <c r="E65" s="299"/>
      <c r="F65" s="368"/>
      <c r="G65" s="368"/>
      <c r="H65" s="368"/>
      <c r="I65" s="368"/>
      <c r="J65" s="10"/>
      <c r="K65" s="6"/>
      <c r="L65" s="370" t="s">
        <v>117</v>
      </c>
      <c r="M65" s="368"/>
      <c r="N65" s="368"/>
      <c r="O65" s="299"/>
      <c r="P65" s="368"/>
      <c r="Q65" s="368"/>
      <c r="R65" s="368"/>
      <c r="S65" s="368"/>
      <c r="T65" s="10"/>
      <c r="U65" s="304"/>
      <c r="V65" s="309"/>
      <c r="W65" s="309"/>
      <c r="X65" s="309"/>
      <c r="Y65" s="279"/>
      <c r="Z65" s="279"/>
      <c r="AA65" s="279"/>
      <c r="AB65" s="279"/>
      <c r="AC65" s="279"/>
    </row>
    <row r="66" spans="1:29" ht="4.5" customHeight="1" x14ac:dyDescent="0.25">
      <c r="B66" s="62"/>
      <c r="C66" s="6"/>
      <c r="E66" s="64"/>
      <c r="F66" s="2"/>
      <c r="G66" s="63"/>
      <c r="H66" s="63"/>
      <c r="I66" s="63"/>
      <c r="J66" s="10"/>
      <c r="K66" s="6"/>
      <c r="L66" s="62"/>
      <c r="M66" s="6"/>
      <c r="O66" s="64"/>
      <c r="P66" s="2"/>
      <c r="Q66" s="63"/>
      <c r="R66" s="63"/>
      <c r="S66" s="63"/>
      <c r="T66" s="10"/>
      <c r="U66" s="304"/>
      <c r="V66" s="309"/>
      <c r="W66" s="309"/>
      <c r="X66" s="309"/>
    </row>
    <row r="67" spans="1:29" ht="20.399999999999999" customHeight="1" thickBot="1" x14ac:dyDescent="0.3">
      <c r="A67" s="32"/>
      <c r="B67" s="310" t="s">
        <v>45</v>
      </c>
      <c r="C67" s="438" t="s">
        <v>0</v>
      </c>
      <c r="D67" s="439"/>
      <c r="E67" s="547" t="s">
        <v>25</v>
      </c>
      <c r="F67" s="548"/>
      <c r="G67" s="311" t="s">
        <v>1</v>
      </c>
      <c r="H67" s="280" t="s">
        <v>8</v>
      </c>
      <c r="I67" s="312" t="s">
        <v>23</v>
      </c>
      <c r="J67" s="119"/>
      <c r="K67" s="120"/>
      <c r="L67" s="310" t="s">
        <v>45</v>
      </c>
      <c r="M67" s="438" t="s">
        <v>0</v>
      </c>
      <c r="N67" s="439"/>
      <c r="O67" s="547" t="s">
        <v>25</v>
      </c>
      <c r="P67" s="548"/>
      <c r="Q67" s="311" t="s">
        <v>1</v>
      </c>
      <c r="R67" s="280" t="s">
        <v>8</v>
      </c>
      <c r="S67" s="312" t="s">
        <v>23</v>
      </c>
      <c r="T67" s="31"/>
      <c r="U67" s="304"/>
      <c r="V67" s="309"/>
      <c r="W67" s="309"/>
      <c r="X67" s="309"/>
    </row>
    <row r="68" spans="1:29" ht="14.1" customHeight="1" x14ac:dyDescent="0.25">
      <c r="B68" s="277" t="s">
        <v>46</v>
      </c>
      <c r="C68" s="440" t="str">
        <f>VLOOKUP($B68,$B$218:$P$224,2,FALSE)</f>
        <v xml:space="preserve">  </v>
      </c>
      <c r="D68" s="441"/>
      <c r="E68" s="590"/>
      <c r="F68" s="591"/>
      <c r="G68" s="72"/>
      <c r="H68" s="278" t="str">
        <f>IF($B68=".","",
IF($E$57&gt;0.35,
0,
IF($F$63="x",
VLOOKUP($B68,$B$218:$P$224,12,FALSE),
VLOOKUP($B68,$B$218:$P$224,6,FALSE)
)))</f>
        <v/>
      </c>
      <c r="I68" s="289" t="str">
        <f>IF(ISNUMBER(H68),G68*H68," ")</f>
        <v xml:space="preserve"> </v>
      </c>
      <c r="J68" s="80"/>
      <c r="K68" s="81"/>
      <c r="L68" s="319" t="str">
        <f t="shared" ref="L68:L74" si="0">IF($P$26="J",B68,".")</f>
        <v>.</v>
      </c>
      <c r="M68" s="440" t="str">
        <f t="shared" ref="M68:M74" si="1">IF($P$26="J",C68,VLOOKUP($L68,$B$218:$P$226,2,FALSE))</f>
        <v xml:space="preserve">  </v>
      </c>
      <c r="N68" s="441"/>
      <c r="O68" s="564" t="str">
        <f>IF($P$26&lt;&gt;"J"," ",
IF(E68=" "," "))</f>
        <v xml:space="preserve"> </v>
      </c>
      <c r="P68" s="565"/>
      <c r="Q68" s="61" t="str">
        <f>IF($P$26&lt;&gt;"J"," ",
IF(G68=0,"",G68))</f>
        <v xml:space="preserve"> </v>
      </c>
      <c r="R68" s="278" t="str">
        <f t="shared" ref="R68:R74" si="2">IF($L68=".","",
IF($O$57&gt;0.35,
0,
IF($P$63="x",
VLOOKUP($L68,$B$218:$P$226,12,FALSE),
VLOOKUP($L68,$B$218:$P$226,6,FALSE)
)))</f>
        <v/>
      </c>
      <c r="S68" s="289" t="str">
        <f>IF(ISNUMBER(R68),Q68*R68," ")</f>
        <v xml:space="preserve"> </v>
      </c>
      <c r="T68" s="31"/>
      <c r="U68" s="304"/>
      <c r="V68" s="309"/>
      <c r="W68" s="309"/>
      <c r="X68" s="309"/>
    </row>
    <row r="69" spans="1:29" ht="14.1" customHeight="1" x14ac:dyDescent="0.25">
      <c r="B69" s="277" t="s">
        <v>46</v>
      </c>
      <c r="C69" s="440" t="str">
        <f t="shared" ref="C69:C74" si="3">VLOOKUP($B69,$B$218:$P$226,2,FALSE)</f>
        <v xml:space="preserve">  </v>
      </c>
      <c r="D69" s="441"/>
      <c r="E69" s="590"/>
      <c r="F69" s="591"/>
      <c r="G69" s="72"/>
      <c r="H69" s="278" t="str">
        <f t="shared" ref="H69:H74" si="4">IF($B69=".","",
IF($E$57&gt;0.35,
0,
IF($F$63="x",
VLOOKUP($B69,$B$218:$P$224,12,FALSE),
VLOOKUP($B69,$B$218:$P$224,6,FALSE)
)))</f>
        <v/>
      </c>
      <c r="I69" s="290" t="str">
        <f t="shared" ref="I69:I74" si="5">IF(ISNUMBER(H69),G69*H69," ")</f>
        <v xml:space="preserve"> </v>
      </c>
      <c r="J69" s="80"/>
      <c r="K69" s="81"/>
      <c r="L69" s="319" t="str">
        <f t="shared" si="0"/>
        <v>.</v>
      </c>
      <c r="M69" s="440" t="str">
        <f t="shared" si="1"/>
        <v xml:space="preserve">  </v>
      </c>
      <c r="N69" s="441"/>
      <c r="O69" s="564" t="str">
        <f t="shared" ref="O69:O74" si="6">IF($P$26&lt;&gt;"J"," ",
IF(E69=" "," "))</f>
        <v xml:space="preserve"> </v>
      </c>
      <c r="P69" s="565"/>
      <c r="Q69" s="61" t="str">
        <f t="shared" ref="Q69:Q74" si="7">IF($P$26&lt;&gt;"J"," ",
IF(G69=0,"",G69))</f>
        <v xml:space="preserve"> </v>
      </c>
      <c r="R69" s="278" t="str">
        <f>IF($L69=".","",
IF($O$57&gt;0.35,
0,
IF($P$63="x",
VLOOKUP($L69,$B$218:$P$226,12,FALSE),
VLOOKUP($L69,$B$218:$P$226,6,FALSE)
)))</f>
        <v/>
      </c>
      <c r="S69" s="290" t="str">
        <f t="shared" ref="S69:S74" si="8">IF(ISNUMBER(R69),Q69*R69," ")</f>
        <v xml:space="preserve"> </v>
      </c>
      <c r="T69" s="31"/>
      <c r="U69" s="304"/>
      <c r="V69" s="309"/>
      <c r="W69" s="309"/>
      <c r="X69" s="309"/>
    </row>
    <row r="70" spans="1:29" ht="14.1" customHeight="1" x14ac:dyDescent="0.25">
      <c r="B70" s="277" t="s">
        <v>46</v>
      </c>
      <c r="C70" s="440" t="str">
        <f t="shared" si="3"/>
        <v xml:space="preserve">  </v>
      </c>
      <c r="D70" s="441"/>
      <c r="E70" s="590"/>
      <c r="F70" s="591"/>
      <c r="G70" s="72"/>
      <c r="H70" s="278" t="str">
        <f t="shared" si="4"/>
        <v/>
      </c>
      <c r="I70" s="290" t="str">
        <f t="shared" si="5"/>
        <v xml:space="preserve"> </v>
      </c>
      <c r="J70" s="10"/>
      <c r="K70" s="6"/>
      <c r="L70" s="319" t="str">
        <f t="shared" si="0"/>
        <v>.</v>
      </c>
      <c r="M70" s="440" t="str">
        <f t="shared" si="1"/>
        <v xml:space="preserve">  </v>
      </c>
      <c r="N70" s="441"/>
      <c r="O70" s="564" t="str">
        <f t="shared" si="6"/>
        <v xml:space="preserve"> </v>
      </c>
      <c r="P70" s="565"/>
      <c r="Q70" s="61" t="str">
        <f t="shared" si="7"/>
        <v xml:space="preserve"> </v>
      </c>
      <c r="R70" s="278" t="str">
        <f t="shared" si="2"/>
        <v/>
      </c>
      <c r="S70" s="290" t="str">
        <f t="shared" si="8"/>
        <v xml:space="preserve"> </v>
      </c>
      <c r="T70" s="31"/>
      <c r="U70" s="308"/>
      <c r="V70" s="308"/>
      <c r="W70" s="308"/>
      <c r="X70" s="308"/>
    </row>
    <row r="71" spans="1:29" ht="14.1" customHeight="1" x14ac:dyDescent="0.25">
      <c r="B71" s="277" t="s">
        <v>46</v>
      </c>
      <c r="C71" s="440" t="str">
        <f t="shared" si="3"/>
        <v xml:space="preserve">  </v>
      </c>
      <c r="D71" s="441"/>
      <c r="E71" s="590"/>
      <c r="F71" s="591"/>
      <c r="G71" s="72"/>
      <c r="H71" s="278" t="str">
        <f t="shared" si="4"/>
        <v/>
      </c>
      <c r="I71" s="290" t="str">
        <f t="shared" si="5"/>
        <v xml:space="preserve"> </v>
      </c>
      <c r="J71" s="80"/>
      <c r="K71" s="81"/>
      <c r="L71" s="319" t="str">
        <f t="shared" si="0"/>
        <v>.</v>
      </c>
      <c r="M71" s="440" t="str">
        <f t="shared" si="1"/>
        <v xml:space="preserve">  </v>
      </c>
      <c r="N71" s="441"/>
      <c r="O71" s="564" t="str">
        <f t="shared" si="6"/>
        <v xml:space="preserve"> </v>
      </c>
      <c r="P71" s="565"/>
      <c r="Q71" s="61" t="str">
        <f t="shared" si="7"/>
        <v xml:space="preserve"> </v>
      </c>
      <c r="R71" s="278" t="str">
        <f t="shared" si="2"/>
        <v/>
      </c>
      <c r="S71" s="290" t="str">
        <f>IF(ISNUMBER(R71),Q71*R71," ")</f>
        <v xml:space="preserve"> </v>
      </c>
      <c r="T71" s="31"/>
      <c r="U71" s="308"/>
      <c r="V71" s="308"/>
      <c r="W71" s="308"/>
      <c r="X71" s="308"/>
    </row>
    <row r="72" spans="1:29" ht="14.1" customHeight="1" x14ac:dyDescent="0.25">
      <c r="B72" s="277" t="s">
        <v>46</v>
      </c>
      <c r="C72" s="440" t="str">
        <f t="shared" si="3"/>
        <v xml:space="preserve">  </v>
      </c>
      <c r="D72" s="441"/>
      <c r="E72" s="590"/>
      <c r="F72" s="591"/>
      <c r="G72" s="72"/>
      <c r="H72" s="278" t="str">
        <f t="shared" si="4"/>
        <v/>
      </c>
      <c r="I72" s="290" t="str">
        <f t="shared" si="5"/>
        <v xml:space="preserve"> </v>
      </c>
      <c r="J72" s="10"/>
      <c r="K72" s="6"/>
      <c r="L72" s="319" t="str">
        <f t="shared" si="0"/>
        <v>.</v>
      </c>
      <c r="M72" s="440" t="str">
        <f t="shared" si="1"/>
        <v xml:space="preserve">  </v>
      </c>
      <c r="N72" s="441"/>
      <c r="O72" s="564" t="str">
        <f t="shared" si="6"/>
        <v xml:space="preserve"> </v>
      </c>
      <c r="P72" s="565"/>
      <c r="Q72" s="61" t="str">
        <f t="shared" si="7"/>
        <v xml:space="preserve"> </v>
      </c>
      <c r="R72" s="278" t="str">
        <f t="shared" si="2"/>
        <v/>
      </c>
      <c r="S72" s="290" t="str">
        <f>IF(ISNUMBER(R72),Q72*R72," ")</f>
        <v xml:space="preserve"> </v>
      </c>
      <c r="T72" s="31"/>
      <c r="U72" s="304"/>
      <c r="V72" s="309"/>
      <c r="W72" s="309"/>
      <c r="X72" s="309"/>
    </row>
    <row r="73" spans="1:29" ht="14.1" customHeight="1" x14ac:dyDescent="0.25">
      <c r="B73" s="277" t="s">
        <v>46</v>
      </c>
      <c r="C73" s="440" t="str">
        <f t="shared" si="3"/>
        <v xml:space="preserve">  </v>
      </c>
      <c r="D73" s="441"/>
      <c r="E73" s="590"/>
      <c r="F73" s="591"/>
      <c r="G73" s="72"/>
      <c r="H73" s="278" t="str">
        <f t="shared" si="4"/>
        <v/>
      </c>
      <c r="I73" s="290" t="str">
        <f t="shared" si="5"/>
        <v xml:space="preserve"> </v>
      </c>
      <c r="J73" s="10"/>
      <c r="K73" s="6"/>
      <c r="L73" s="319" t="str">
        <f t="shared" si="0"/>
        <v>.</v>
      </c>
      <c r="M73" s="440" t="str">
        <f t="shared" si="1"/>
        <v xml:space="preserve">  </v>
      </c>
      <c r="N73" s="441"/>
      <c r="O73" s="564" t="str">
        <f t="shared" si="6"/>
        <v xml:space="preserve"> </v>
      </c>
      <c r="P73" s="565"/>
      <c r="Q73" s="61" t="str">
        <f t="shared" si="7"/>
        <v xml:space="preserve"> </v>
      </c>
      <c r="R73" s="278" t="str">
        <f t="shared" si="2"/>
        <v/>
      </c>
      <c r="S73" s="290" t="str">
        <f t="shared" si="8"/>
        <v xml:space="preserve"> </v>
      </c>
      <c r="T73" s="31"/>
      <c r="U73" s="304"/>
      <c r="V73" s="309"/>
      <c r="W73" s="309"/>
      <c r="X73" s="309"/>
    </row>
    <row r="74" spans="1:29" ht="14.1" customHeight="1" x14ac:dyDescent="0.25">
      <c r="B74" s="277" t="s">
        <v>46</v>
      </c>
      <c r="C74" s="440" t="str">
        <f t="shared" si="3"/>
        <v xml:space="preserve">  </v>
      </c>
      <c r="D74" s="441"/>
      <c r="E74" s="590"/>
      <c r="F74" s="591"/>
      <c r="G74" s="72"/>
      <c r="H74" s="278" t="str">
        <f t="shared" si="4"/>
        <v/>
      </c>
      <c r="I74" s="290" t="str">
        <f t="shared" si="5"/>
        <v xml:space="preserve"> </v>
      </c>
      <c r="J74" s="10"/>
      <c r="K74" s="6"/>
      <c r="L74" s="319" t="str">
        <f t="shared" si="0"/>
        <v>.</v>
      </c>
      <c r="M74" s="440" t="str">
        <f t="shared" si="1"/>
        <v xml:space="preserve">  </v>
      </c>
      <c r="N74" s="441"/>
      <c r="O74" s="564" t="str">
        <f t="shared" si="6"/>
        <v xml:space="preserve"> </v>
      </c>
      <c r="P74" s="565"/>
      <c r="Q74" s="61" t="str">
        <f t="shared" si="7"/>
        <v xml:space="preserve"> </v>
      </c>
      <c r="R74" s="278" t="str">
        <f t="shared" si="2"/>
        <v/>
      </c>
      <c r="S74" s="290" t="str">
        <f t="shared" si="8"/>
        <v xml:space="preserve"> </v>
      </c>
      <c r="T74" s="31"/>
      <c r="U74" s="304"/>
      <c r="V74" s="309"/>
      <c r="W74" s="309"/>
      <c r="X74" s="309"/>
    </row>
    <row r="75" spans="1:29" ht="4.95" customHeight="1" x14ac:dyDescent="0.25">
      <c r="B75" s="18"/>
      <c r="C75" s="6"/>
      <c r="D75" s="8"/>
      <c r="E75" s="8"/>
      <c r="F75" s="8"/>
      <c r="G75" s="8"/>
      <c r="H75" s="9"/>
      <c r="I75" s="291"/>
      <c r="J75" s="10"/>
      <c r="K75" s="6"/>
      <c r="L75" s="18"/>
      <c r="M75" s="6"/>
      <c r="N75" s="8"/>
      <c r="O75" s="8"/>
      <c r="P75" s="8"/>
      <c r="Q75" s="8"/>
      <c r="R75" s="9"/>
      <c r="S75" s="291"/>
      <c r="T75" s="10"/>
      <c r="U75" s="304"/>
      <c r="V75" s="309"/>
      <c r="W75" s="309"/>
      <c r="X75" s="309"/>
    </row>
    <row r="76" spans="1:29" ht="15" customHeight="1" x14ac:dyDescent="0.25">
      <c r="B76" s="94" t="s">
        <v>84</v>
      </c>
      <c r="C76" s="94"/>
      <c r="D76" s="94"/>
      <c r="E76" s="94"/>
      <c r="F76" s="76"/>
      <c r="G76" s="107"/>
      <c r="H76" s="71"/>
      <c r="I76" s="288">
        <f>IF(SUM(I68:I74)=0,0,SUM(I68:I74))</f>
        <v>0</v>
      </c>
      <c r="J76" s="104"/>
      <c r="K76" s="105"/>
      <c r="L76" s="94" t="s">
        <v>84</v>
      </c>
      <c r="M76" s="94"/>
      <c r="N76" s="94"/>
      <c r="O76" s="94"/>
      <c r="P76" s="69"/>
      <c r="Q76" s="70"/>
      <c r="R76" s="71"/>
      <c r="S76" s="288">
        <f>IF(SUM(S68:S74)=0,0,SUM(S68:S74))</f>
        <v>0</v>
      </c>
      <c r="T76" s="10"/>
      <c r="U76" s="304"/>
      <c r="V76" s="309"/>
      <c r="W76" s="309"/>
      <c r="X76" s="309"/>
    </row>
    <row r="77" spans="1:29" s="232" customFormat="1" ht="6" customHeight="1" x14ac:dyDescent="0.25">
      <c r="A77" s="4"/>
      <c r="B77" s="20"/>
      <c r="C77" s="24"/>
      <c r="D77" s="24"/>
      <c r="E77" s="447"/>
      <c r="F77" s="447"/>
      <c r="G77" s="447"/>
      <c r="H77" s="447"/>
      <c r="I77" s="25"/>
      <c r="J77" s="26"/>
      <c r="K77" s="14"/>
      <c r="L77" s="20"/>
      <c r="M77" s="24"/>
      <c r="N77" s="24"/>
      <c r="O77" s="447"/>
      <c r="P77" s="447"/>
      <c r="Q77" s="447"/>
      <c r="R77" s="447"/>
      <c r="S77" s="24"/>
      <c r="T77" s="26"/>
      <c r="U77" s="304"/>
      <c r="V77" s="309"/>
      <c r="W77" s="309"/>
      <c r="X77" s="309"/>
      <c r="Y77" s="279"/>
      <c r="Z77" s="279"/>
      <c r="AA77" s="279"/>
      <c r="AB77" s="279"/>
      <c r="AC77" s="279"/>
    </row>
    <row r="78" spans="1:29" s="232" customFormat="1" x14ac:dyDescent="0.25">
      <c r="A78" s="448" t="s">
        <v>33</v>
      </c>
      <c r="B78" s="448"/>
      <c r="C78" s="448"/>
      <c r="D78" s="448"/>
      <c r="E78" s="448"/>
      <c r="F78" s="448"/>
      <c r="G78" s="448"/>
      <c r="H78" s="448"/>
      <c r="I78" s="448"/>
      <c r="J78" s="448"/>
      <c r="K78" s="2"/>
      <c r="L78" s="2"/>
      <c r="M78" s="2"/>
      <c r="N78" s="2"/>
      <c r="O78" s="303"/>
      <c r="P78" s="303"/>
      <c r="Q78" s="303"/>
      <c r="R78" s="303"/>
      <c r="S78" s="2"/>
      <c r="T78" s="2"/>
      <c r="U78" s="269"/>
      <c r="V78" s="309"/>
      <c r="W78" s="309"/>
      <c r="X78" s="309"/>
      <c r="Y78" s="279"/>
      <c r="Z78" s="279"/>
      <c r="AA78" s="279"/>
      <c r="AB78" s="279"/>
      <c r="AC78" s="279"/>
    </row>
    <row r="79" spans="1:29" s="232" customFormat="1" ht="9.75" customHeight="1" x14ac:dyDescent="0.25">
      <c r="A79" s="448" t="s">
        <v>118</v>
      </c>
      <c r="B79" s="448"/>
      <c r="C79" s="448"/>
      <c r="D79" s="448"/>
      <c r="E79" s="448"/>
      <c r="F79" s="448"/>
      <c r="G79" s="448"/>
      <c r="H79" s="448"/>
      <c r="I79" s="448"/>
      <c r="J79" s="448"/>
      <c r="K79" s="2"/>
      <c r="L79" s="2"/>
      <c r="M79" s="2"/>
      <c r="N79" s="2"/>
      <c r="O79" s="303"/>
      <c r="P79" s="303"/>
      <c r="Q79" s="303"/>
      <c r="R79" s="303"/>
      <c r="S79" s="2"/>
      <c r="T79" s="2"/>
      <c r="U79" s="304"/>
      <c r="V79" s="309"/>
      <c r="W79" s="309"/>
      <c r="X79" s="309"/>
      <c r="Y79" s="279"/>
      <c r="Z79" s="279"/>
      <c r="AA79" s="279"/>
      <c r="AB79" s="279"/>
      <c r="AC79" s="279"/>
    </row>
    <row r="80" spans="1:29" s="232" customFormat="1" ht="28.2" customHeight="1" x14ac:dyDescent="0.25">
      <c r="A80" s="4"/>
      <c r="B80" s="4"/>
      <c r="C80" s="4"/>
      <c r="D80" s="4"/>
      <c r="E80" s="4"/>
      <c r="F80" s="4"/>
      <c r="G80" s="4"/>
      <c r="H80" s="39"/>
      <c r="I80" s="40"/>
      <c r="J80" s="4"/>
      <c r="K80" s="14"/>
      <c r="L80" s="4"/>
      <c r="M80" s="4"/>
      <c r="N80" s="4"/>
      <c r="O80" s="4"/>
      <c r="P80" s="4"/>
      <c r="Q80" s="4"/>
      <c r="R80" s="4"/>
      <c r="S80" s="4"/>
      <c r="T80" s="4"/>
      <c r="U80" s="304"/>
      <c r="V80" s="309"/>
      <c r="W80" s="309"/>
      <c r="X80" s="309"/>
      <c r="Y80" s="279"/>
      <c r="Z80" s="279"/>
      <c r="AA80" s="279"/>
      <c r="AB80" s="279"/>
      <c r="AC80" s="279"/>
    </row>
    <row r="81" spans="1:29" s="232" customFormat="1" ht="6" customHeight="1" x14ac:dyDescent="0.25">
      <c r="B81" s="381"/>
      <c r="C81" s="382"/>
      <c r="D81" s="382"/>
      <c r="E81" s="382"/>
      <c r="F81" s="382"/>
      <c r="G81" s="382"/>
      <c r="H81" s="383"/>
      <c r="I81" s="384"/>
      <c r="J81" s="385"/>
      <c r="L81" s="381"/>
      <c r="M81" s="382"/>
      <c r="N81" s="382"/>
      <c r="O81" s="382"/>
      <c r="P81" s="382"/>
      <c r="Q81" s="382"/>
      <c r="R81" s="383"/>
      <c r="S81" s="384"/>
      <c r="T81" s="385"/>
      <c r="U81" s="304"/>
      <c r="V81" s="309"/>
      <c r="W81" s="309"/>
      <c r="X81" s="309"/>
      <c r="Y81" s="279"/>
      <c r="Z81" s="279"/>
      <c r="AA81" s="279"/>
      <c r="AB81" s="279"/>
      <c r="AC81" s="279"/>
    </row>
    <row r="82" spans="1:29" s="232" customFormat="1" ht="15.6" x14ac:dyDescent="0.25">
      <c r="B82" s="605" t="s">
        <v>128</v>
      </c>
      <c r="C82" s="606"/>
      <c r="D82" s="606"/>
      <c r="E82" s="606"/>
      <c r="F82" s="606"/>
      <c r="G82" s="606"/>
      <c r="H82" s="606"/>
      <c r="I82" s="606"/>
      <c r="J82" s="386"/>
      <c r="K82" s="387"/>
      <c r="L82" s="605" t="str">
        <f>B82</f>
        <v xml:space="preserve">  b) Kulturpflege</v>
      </c>
      <c r="M82" s="606"/>
      <c r="N82" s="606"/>
      <c r="O82" s="606"/>
      <c r="P82" s="606"/>
      <c r="Q82" s="606"/>
      <c r="R82" s="606"/>
      <c r="S82" s="606"/>
      <c r="T82" s="388"/>
      <c r="U82" s="304"/>
      <c r="V82" s="309"/>
      <c r="W82" s="309"/>
      <c r="X82" s="309"/>
      <c r="Y82" s="279"/>
      <c r="Z82" s="279"/>
      <c r="AA82" s="279"/>
      <c r="AB82" s="279"/>
      <c r="AC82" s="279"/>
    </row>
    <row r="83" spans="1:29" s="232" customFormat="1" ht="6.75" customHeight="1" x14ac:dyDescent="0.25">
      <c r="B83" s="389"/>
      <c r="C83" s="390"/>
      <c r="D83" s="390"/>
      <c r="E83" s="390"/>
      <c r="F83" s="390"/>
      <c r="G83" s="390"/>
      <c r="H83" s="390"/>
      <c r="I83" s="390"/>
      <c r="J83" s="391"/>
      <c r="L83" s="389"/>
      <c r="M83" s="390"/>
      <c r="N83" s="390"/>
      <c r="O83" s="390"/>
      <c r="P83" s="390"/>
      <c r="Q83" s="390"/>
      <c r="R83" s="390"/>
      <c r="S83" s="390"/>
      <c r="T83" s="391"/>
      <c r="U83" s="304"/>
      <c r="V83" s="309"/>
      <c r="W83" s="309"/>
      <c r="X83" s="309"/>
      <c r="Y83" s="279"/>
      <c r="Z83" s="279"/>
      <c r="AA83" s="279"/>
      <c r="AB83" s="279"/>
      <c r="AC83" s="279"/>
    </row>
    <row r="84" spans="1:29" s="232" customFormat="1" ht="20.399999999999999" customHeight="1" thickBot="1" x14ac:dyDescent="0.3">
      <c r="A84" s="392"/>
      <c r="B84" s="393" t="s">
        <v>45</v>
      </c>
      <c r="C84" s="607" t="s">
        <v>0</v>
      </c>
      <c r="D84" s="608"/>
      <c r="E84" s="609" t="s">
        <v>25</v>
      </c>
      <c r="F84" s="610"/>
      <c r="G84" s="394" t="s">
        <v>122</v>
      </c>
      <c r="H84" s="395" t="s">
        <v>123</v>
      </c>
      <c r="I84" s="396" t="s">
        <v>23</v>
      </c>
      <c r="J84" s="397"/>
      <c r="K84" s="398"/>
      <c r="L84" s="393" t="s">
        <v>45</v>
      </c>
      <c r="M84" s="607" t="s">
        <v>0</v>
      </c>
      <c r="N84" s="608"/>
      <c r="O84" s="609" t="s">
        <v>25</v>
      </c>
      <c r="P84" s="610"/>
      <c r="Q84" s="394" t="s">
        <v>122</v>
      </c>
      <c r="R84" s="395" t="s">
        <v>123</v>
      </c>
      <c r="S84" s="396" t="s">
        <v>23</v>
      </c>
      <c r="T84" s="399"/>
      <c r="U84" s="304"/>
      <c r="V84" s="309"/>
      <c r="W84" s="309"/>
      <c r="X84" s="309"/>
      <c r="Y84" s="279"/>
      <c r="Z84" s="279"/>
      <c r="AA84" s="279"/>
      <c r="AB84" s="279"/>
      <c r="AC84" s="279"/>
    </row>
    <row r="85" spans="1:29" s="232" customFormat="1" ht="14.1" customHeight="1" x14ac:dyDescent="0.25">
      <c r="B85" s="400" t="s">
        <v>46</v>
      </c>
      <c r="C85" s="523" t="str">
        <f>VLOOKUP($B85,$B$224:$O$225,2,FALSE)</f>
        <v xml:space="preserve">  </v>
      </c>
      <c r="D85" s="524"/>
      <c r="E85" s="527"/>
      <c r="F85" s="528"/>
      <c r="G85" s="401" t="str">
        <f>IF(B85="."," ",
IF($G$35=""," ",$G$35))</f>
        <v xml:space="preserve"> </v>
      </c>
      <c r="H85" s="402" t="str">
        <f>IF($B85=".","",
IF($F$63="x",830,730))</f>
        <v/>
      </c>
      <c r="I85" s="403" t="str">
        <f>IF(G85=" ","",H85*G85)</f>
        <v/>
      </c>
      <c r="J85" s="404"/>
      <c r="K85" s="405"/>
      <c r="L85" s="406" t="str">
        <f>IF($P$26="J",B85,".")</f>
        <v>.</v>
      </c>
      <c r="M85" s="523" t="str">
        <f>IF($P$26="J",C85,VLOOKUP($L85,$B$224:$O$225,2,FALSE))</f>
        <v xml:space="preserve">  </v>
      </c>
      <c r="N85" s="524"/>
      <c r="O85" s="525" t="s">
        <v>124</v>
      </c>
      <c r="P85" s="526"/>
      <c r="Q85" s="401" t="str">
        <f>IF(L85="."," ",
IF($Q$35=0,"",$Q$35))</f>
        <v xml:space="preserve"> </v>
      </c>
      <c r="R85" s="402" t="str">
        <f>IF($L85=".","",
IF($P$63="x",830,730))</f>
        <v/>
      </c>
      <c r="S85" s="403" t="str">
        <f>IF(Q85=" "," ",R85*Q85)</f>
        <v xml:space="preserve"> </v>
      </c>
      <c r="T85" s="399"/>
      <c r="U85" s="304"/>
      <c r="V85" s="309"/>
      <c r="W85" s="309"/>
      <c r="X85" s="309"/>
      <c r="Y85" s="279"/>
      <c r="Z85" s="279"/>
      <c r="AA85" s="279"/>
      <c r="AB85" s="279"/>
      <c r="AC85" s="279"/>
    </row>
    <row r="86" spans="1:29" s="232" customFormat="1" ht="14.1" customHeight="1" x14ac:dyDescent="0.25">
      <c r="B86" s="400" t="s">
        <v>46</v>
      </c>
      <c r="C86" s="523" t="str">
        <f t="shared" ref="C86:C87" si="9">VLOOKUP($B86,$B$224:$O$225,2,FALSE)</f>
        <v xml:space="preserve">  </v>
      </c>
      <c r="D86" s="524"/>
      <c r="E86" s="527"/>
      <c r="F86" s="528"/>
      <c r="G86" s="401" t="str">
        <f>IF(B86="."," ",
IF($G$35=""," ",$G$35))</f>
        <v xml:space="preserve"> </v>
      </c>
      <c r="H86" s="402" t="str">
        <f>IF($B86=".","",
IF($F$63="x",830,730))</f>
        <v/>
      </c>
      <c r="I86" s="403" t="str">
        <f>IF(G86=" ","",H86*G86)</f>
        <v/>
      </c>
      <c r="J86" s="407"/>
      <c r="K86" s="408"/>
      <c r="L86" s="406" t="str">
        <f>IF($P$26="J",B86,".")</f>
        <v>.</v>
      </c>
      <c r="M86" s="523" t="str">
        <f>IF($P$26="J",C86,VLOOKUP($L86,$B$224:$O$225,2,FALSE))</f>
        <v xml:space="preserve">  </v>
      </c>
      <c r="N86" s="524"/>
      <c r="O86" s="525" t="s">
        <v>124</v>
      </c>
      <c r="P86" s="526"/>
      <c r="Q86" s="401" t="str">
        <f t="shared" ref="Q86:Q87" si="10">IF(L86="."," ",
IF($Q$35=0,"",$Q$35))</f>
        <v xml:space="preserve"> </v>
      </c>
      <c r="R86" s="402" t="str">
        <f>IF($L86=".","",
IF($P$63="x",830,730))</f>
        <v/>
      </c>
      <c r="S86" s="403" t="str">
        <f>IF(Q86=" "," ",R86*Q86)</f>
        <v xml:space="preserve"> </v>
      </c>
      <c r="T86" s="399"/>
      <c r="U86" s="304"/>
      <c r="V86" s="309"/>
      <c r="W86" s="309"/>
      <c r="X86" s="309"/>
      <c r="Y86" s="279"/>
      <c r="Z86" s="279"/>
      <c r="AA86" s="279"/>
      <c r="AB86" s="279"/>
      <c r="AC86" s="279"/>
    </row>
    <row r="87" spans="1:29" s="232" customFormat="1" ht="14.1" customHeight="1" x14ac:dyDescent="0.25">
      <c r="B87" s="400" t="s">
        <v>46</v>
      </c>
      <c r="C87" s="523" t="str">
        <f t="shared" si="9"/>
        <v xml:space="preserve">  </v>
      </c>
      <c r="D87" s="524"/>
      <c r="E87" s="527"/>
      <c r="F87" s="528"/>
      <c r="G87" s="401" t="str">
        <f>IF(B87="."," ",
IF($G$35=""," ",$G$35))</f>
        <v xml:space="preserve"> </v>
      </c>
      <c r="H87" s="402" t="str">
        <f>IF($B87=".","",
IF($F$63="x",830,730))</f>
        <v/>
      </c>
      <c r="I87" s="403" t="str">
        <f t="shared" ref="I87" si="11">IF(G87=" ","",H87*G87)</f>
        <v/>
      </c>
      <c r="J87" s="407"/>
      <c r="K87" s="408"/>
      <c r="L87" s="406" t="str">
        <f>IF($P$26="J",B87,".")</f>
        <v>.</v>
      </c>
      <c r="M87" s="523" t="str">
        <f>IF($P$26="J",C87,VLOOKUP($L87,$B$224:$O$225,2,FALSE))</f>
        <v xml:space="preserve">  </v>
      </c>
      <c r="N87" s="524"/>
      <c r="O87" s="525" t="s">
        <v>124</v>
      </c>
      <c r="P87" s="526"/>
      <c r="Q87" s="401" t="str">
        <f t="shared" si="10"/>
        <v xml:space="preserve"> </v>
      </c>
      <c r="R87" s="402" t="str">
        <f>IF($L87=".","",
IF($P$63="x",830,730))</f>
        <v/>
      </c>
      <c r="S87" s="403" t="str">
        <f>IF(Q87=" "," ",R87*Q87)</f>
        <v xml:space="preserve"> </v>
      </c>
      <c r="T87" s="399"/>
      <c r="U87" s="304"/>
      <c r="V87" s="309"/>
      <c r="W87" s="309"/>
      <c r="X87" s="309"/>
      <c r="Y87" s="279"/>
      <c r="Z87" s="279"/>
      <c r="AA87" s="279"/>
      <c r="AB87" s="279"/>
      <c r="AC87" s="279"/>
    </row>
    <row r="88" spans="1:29" s="232" customFormat="1" ht="4.95" customHeight="1" x14ac:dyDescent="0.25">
      <c r="B88" s="409"/>
      <c r="C88" s="408"/>
      <c r="D88" s="410"/>
      <c r="E88" s="410"/>
      <c r="F88" s="410"/>
      <c r="G88" s="410"/>
      <c r="H88" s="411"/>
      <c r="I88" s="412"/>
      <c r="J88" s="407"/>
      <c r="K88" s="408"/>
      <c r="L88" s="409"/>
      <c r="M88" s="408"/>
      <c r="N88" s="410"/>
      <c r="O88" s="410"/>
      <c r="P88" s="410"/>
      <c r="Q88" s="410"/>
      <c r="R88" s="411"/>
      <c r="S88" s="412"/>
      <c r="T88" s="407"/>
      <c r="U88" s="304"/>
      <c r="V88" s="309"/>
      <c r="W88" s="309"/>
      <c r="X88" s="309"/>
      <c r="Y88" s="279"/>
      <c r="Z88" s="279"/>
      <c r="AA88" s="279"/>
      <c r="AB88" s="279"/>
      <c r="AC88" s="279"/>
    </row>
    <row r="89" spans="1:29" s="232" customFormat="1" ht="15" customHeight="1" x14ac:dyDescent="0.25">
      <c r="B89" s="413" t="s">
        <v>129</v>
      </c>
      <c r="C89" s="413"/>
      <c r="D89" s="413"/>
      <c r="E89" s="413"/>
      <c r="F89" s="414"/>
      <c r="G89" s="415"/>
      <c r="H89" s="416"/>
      <c r="I89" s="417">
        <f>IF(SUM(I81:I87)=0,0,SUM(I81:I87))</f>
        <v>0</v>
      </c>
      <c r="J89" s="418"/>
      <c r="K89" s="201"/>
      <c r="L89" s="413" t="s">
        <v>129</v>
      </c>
      <c r="M89" s="413"/>
      <c r="N89" s="413"/>
      <c r="O89" s="413"/>
      <c r="P89" s="304"/>
      <c r="Q89" s="419"/>
      <c r="R89" s="416"/>
      <c r="S89" s="417">
        <f>IF(SUM(S81:S87)=0,0,SUM(S81:S87))</f>
        <v>0</v>
      </c>
      <c r="T89" s="407"/>
      <c r="U89" s="304"/>
      <c r="V89" s="309"/>
      <c r="W89" s="309"/>
      <c r="X89" s="309"/>
      <c r="Y89" s="279"/>
      <c r="Z89" s="279"/>
      <c r="AA89" s="279"/>
      <c r="AB89" s="279"/>
      <c r="AC89" s="279"/>
    </row>
    <row r="90" spans="1:29" s="232" customFormat="1" ht="6" customHeight="1" x14ac:dyDescent="0.25">
      <c r="B90" s="420"/>
      <c r="C90" s="421"/>
      <c r="D90" s="421"/>
      <c r="E90" s="603"/>
      <c r="F90" s="603"/>
      <c r="G90" s="603"/>
      <c r="H90" s="603"/>
      <c r="I90" s="422"/>
      <c r="J90" s="423"/>
      <c r="L90" s="420"/>
      <c r="M90" s="421"/>
      <c r="N90" s="421"/>
      <c r="O90" s="603"/>
      <c r="P90" s="603"/>
      <c r="Q90" s="603"/>
      <c r="R90" s="603"/>
      <c r="S90" s="421"/>
      <c r="T90" s="423"/>
      <c r="U90" s="304"/>
      <c r="V90" s="309"/>
      <c r="W90" s="309"/>
      <c r="X90" s="309"/>
      <c r="Y90" s="279"/>
      <c r="Z90" s="279"/>
      <c r="AA90" s="279"/>
      <c r="AB90" s="279"/>
      <c r="AC90" s="279"/>
    </row>
    <row r="91" spans="1:29" s="232" customFormat="1" ht="6" customHeight="1" x14ac:dyDescent="0.25">
      <c r="A91" s="4"/>
      <c r="B91" s="42"/>
      <c r="C91" s="43"/>
      <c r="D91" s="43"/>
      <c r="E91" s="43"/>
      <c r="F91" s="43"/>
      <c r="G91" s="43"/>
      <c r="H91" s="44"/>
      <c r="I91" s="45"/>
      <c r="J91" s="46"/>
      <c r="K91" s="14"/>
      <c r="L91" s="42"/>
      <c r="M91" s="43"/>
      <c r="N91" s="43"/>
      <c r="O91" s="43"/>
      <c r="P91" s="43"/>
      <c r="Q91" s="43"/>
      <c r="R91" s="44"/>
      <c r="S91" s="45"/>
      <c r="T91" s="46"/>
      <c r="U91" s="304"/>
      <c r="V91" s="309"/>
      <c r="W91" s="309"/>
      <c r="X91" s="309"/>
      <c r="Y91" s="279"/>
      <c r="Z91" s="279"/>
      <c r="AA91" s="279"/>
      <c r="AB91" s="279"/>
      <c r="AC91" s="279"/>
    </row>
    <row r="92" spans="1:29" ht="15.6" x14ac:dyDescent="0.25">
      <c r="A92" s="59"/>
      <c r="B92" s="463" t="s">
        <v>130</v>
      </c>
      <c r="C92" s="464"/>
      <c r="D92" s="464"/>
      <c r="E92" s="464"/>
      <c r="F92" s="464"/>
      <c r="G92" s="464"/>
      <c r="H92" s="464"/>
      <c r="I92" s="464"/>
      <c r="J92" s="263"/>
      <c r="K92" s="264"/>
      <c r="L92" s="463" t="str">
        <f>B92</f>
        <v xml:space="preserve">  c) Saat ohne Waldrand</v>
      </c>
      <c r="M92" s="464"/>
      <c r="N92" s="464"/>
      <c r="O92" s="464"/>
      <c r="P92" s="464"/>
      <c r="Q92" s="464"/>
      <c r="R92" s="464"/>
      <c r="S92" s="464"/>
      <c r="T92" s="75"/>
      <c r="U92" s="304"/>
      <c r="V92" s="309"/>
      <c r="W92" s="309"/>
      <c r="X92" s="309"/>
    </row>
    <row r="93" spans="1:29" ht="6.75" customHeight="1" x14ac:dyDescent="0.25">
      <c r="A93" s="59"/>
      <c r="B93" s="65"/>
      <c r="C93" s="66"/>
      <c r="D93" s="66"/>
      <c r="E93" s="66"/>
      <c r="F93" s="66"/>
      <c r="G93" s="66"/>
      <c r="H93" s="66"/>
      <c r="I93" s="66"/>
      <c r="J93" s="67"/>
      <c r="K93" s="59"/>
      <c r="L93" s="65"/>
      <c r="M93" s="66"/>
      <c r="N93" s="66"/>
      <c r="O93" s="66"/>
      <c r="P93" s="66"/>
      <c r="Q93" s="66"/>
      <c r="R93" s="66"/>
      <c r="S93" s="66"/>
      <c r="T93" s="67"/>
      <c r="U93" s="304"/>
      <c r="V93" s="309"/>
      <c r="W93" s="309"/>
      <c r="X93" s="309"/>
    </row>
    <row r="94" spans="1:29" ht="21" thickBot="1" x14ac:dyDescent="0.35">
      <c r="A94" s="68"/>
      <c r="B94" s="592" t="s">
        <v>6</v>
      </c>
      <c r="C94" s="593"/>
      <c r="D94" s="594"/>
      <c r="E94" s="280" t="s">
        <v>25</v>
      </c>
      <c r="F94" s="281" t="s">
        <v>55</v>
      </c>
      <c r="G94" s="442" t="s">
        <v>9</v>
      </c>
      <c r="H94" s="443"/>
      <c r="I94" s="282" t="s">
        <v>23</v>
      </c>
      <c r="J94" s="283"/>
      <c r="K94" s="284"/>
      <c r="L94" s="592" t="s">
        <v>6</v>
      </c>
      <c r="M94" s="593"/>
      <c r="N94" s="594"/>
      <c r="O94" s="280" t="s">
        <v>25</v>
      </c>
      <c r="P94" s="285" t="s">
        <v>55</v>
      </c>
      <c r="Q94" s="442" t="s">
        <v>9</v>
      </c>
      <c r="R94" s="443"/>
      <c r="S94" s="282" t="s">
        <v>23</v>
      </c>
      <c r="T94" s="10"/>
      <c r="U94" s="304"/>
      <c r="V94" s="309"/>
      <c r="W94" s="309"/>
      <c r="X94" s="309"/>
    </row>
    <row r="95" spans="1:29" ht="20.399999999999999" customHeight="1" x14ac:dyDescent="0.3">
      <c r="A95" s="68"/>
      <c r="B95" s="587" t="s">
        <v>56</v>
      </c>
      <c r="C95" s="588"/>
      <c r="D95" s="589"/>
      <c r="E95" s="88" t="s">
        <v>90</v>
      </c>
      <c r="F95" s="89" t="s">
        <v>90</v>
      </c>
      <c r="G95" s="515">
        <v>2700</v>
      </c>
      <c r="H95" s="516"/>
      <c r="I95" s="286" t="str">
        <f>IF(F95=" "," ",G95*F95)</f>
        <v xml:space="preserve"> </v>
      </c>
      <c r="J95" s="90"/>
      <c r="K95" s="91"/>
      <c r="L95" s="587" t="s">
        <v>56</v>
      </c>
      <c r="M95" s="588"/>
      <c r="N95" s="589"/>
      <c r="O95" s="93" t="str">
        <f>IF($P$26="j",E95," ")</f>
        <v xml:space="preserve"> </v>
      </c>
      <c r="P95" s="93" t="str">
        <f>IF(F95=0," ",IF(P26="J",F95," "))</f>
        <v xml:space="preserve"> </v>
      </c>
      <c r="Q95" s="515">
        <v>2700</v>
      </c>
      <c r="R95" s="516"/>
      <c r="S95" s="286" t="str">
        <f>IF(P95&lt;&gt;0," ",Q95*P95)</f>
        <v xml:space="preserve"> </v>
      </c>
      <c r="T95" s="10"/>
      <c r="U95" s="304"/>
      <c r="V95" s="309"/>
      <c r="W95" s="309"/>
      <c r="X95" s="309"/>
    </row>
    <row r="96" spans="1:29" ht="20.399999999999999" customHeight="1" x14ac:dyDescent="0.3">
      <c r="A96" s="68"/>
      <c r="B96" s="584" t="s">
        <v>57</v>
      </c>
      <c r="C96" s="585"/>
      <c r="D96" s="586"/>
      <c r="E96" s="92" t="s">
        <v>90</v>
      </c>
      <c r="F96" s="93" t="s">
        <v>90</v>
      </c>
      <c r="G96" s="449">
        <v>2700</v>
      </c>
      <c r="H96" s="450"/>
      <c r="I96" s="286" t="str">
        <f t="shared" ref="I96:I97" si="12">IF(F96=" "," ",G96*F96)</f>
        <v xml:space="preserve"> </v>
      </c>
      <c r="J96" s="90"/>
      <c r="K96" s="91"/>
      <c r="L96" s="584" t="s">
        <v>57</v>
      </c>
      <c r="M96" s="585"/>
      <c r="N96" s="586"/>
      <c r="O96" s="93" t="str">
        <f t="shared" ref="O96:O97" si="13">IF($P$26="j",E96,"")</f>
        <v/>
      </c>
      <c r="P96" s="93" t="str">
        <f t="shared" ref="P96:P97" si="14">IF(F96=0," ",IF(P27="J",F96," "))</f>
        <v xml:space="preserve"> </v>
      </c>
      <c r="Q96" s="449">
        <v>2700</v>
      </c>
      <c r="R96" s="450"/>
      <c r="S96" s="286" t="str">
        <f t="shared" ref="S96:S97" si="15">IF(P96&lt;&gt;0," ",Q96*P96)</f>
        <v xml:space="preserve"> </v>
      </c>
      <c r="T96" s="10"/>
      <c r="U96" s="304"/>
      <c r="V96" s="309"/>
      <c r="W96" s="309"/>
      <c r="X96" s="309"/>
    </row>
    <row r="97" spans="1:29" ht="20.399999999999999" customHeight="1" x14ac:dyDescent="0.3">
      <c r="A97" s="68"/>
      <c r="B97" s="584" t="s">
        <v>58</v>
      </c>
      <c r="C97" s="585"/>
      <c r="D97" s="586"/>
      <c r="E97" s="92" t="s">
        <v>90</v>
      </c>
      <c r="F97" s="93" t="s">
        <v>90</v>
      </c>
      <c r="G97" s="449">
        <v>2520</v>
      </c>
      <c r="H97" s="450"/>
      <c r="I97" s="286" t="str">
        <f t="shared" si="12"/>
        <v xml:space="preserve"> </v>
      </c>
      <c r="J97" s="90"/>
      <c r="K97" s="91"/>
      <c r="L97" s="584" t="s">
        <v>58</v>
      </c>
      <c r="M97" s="585"/>
      <c r="N97" s="586"/>
      <c r="O97" s="93" t="str">
        <f t="shared" si="13"/>
        <v/>
      </c>
      <c r="P97" s="93" t="str">
        <f t="shared" si="14"/>
        <v xml:space="preserve"> </v>
      </c>
      <c r="Q97" s="449">
        <v>2520</v>
      </c>
      <c r="R97" s="450"/>
      <c r="S97" s="286" t="str">
        <f t="shared" si="15"/>
        <v xml:space="preserve"> </v>
      </c>
      <c r="T97" s="10"/>
      <c r="U97" s="304"/>
      <c r="V97" s="309"/>
      <c r="W97" s="309"/>
      <c r="X97" s="309"/>
    </row>
    <row r="98" spans="1:29" ht="6.6" customHeight="1" x14ac:dyDescent="0.25">
      <c r="B98" s="18"/>
      <c r="C98" s="6"/>
      <c r="D98" s="8"/>
      <c r="E98" s="8"/>
      <c r="F98" s="8"/>
      <c r="G98" s="8"/>
      <c r="H98" s="9"/>
      <c r="I98" s="287"/>
      <c r="J98" s="10"/>
      <c r="K98" s="6"/>
      <c r="L98" s="18"/>
      <c r="M98" s="6"/>
      <c r="N98" s="8"/>
      <c r="O98" s="8"/>
      <c r="P98" s="8"/>
      <c r="Q98" s="8"/>
      <c r="R98" s="9"/>
      <c r="S98" s="287"/>
      <c r="T98" s="10"/>
      <c r="U98" s="304"/>
      <c r="V98" s="309"/>
      <c r="W98" s="309"/>
      <c r="X98" s="309"/>
    </row>
    <row r="99" spans="1:29" ht="15" customHeight="1" x14ac:dyDescent="0.25">
      <c r="B99" s="94" t="s">
        <v>131</v>
      </c>
      <c r="C99" s="76"/>
      <c r="D99" s="102"/>
      <c r="E99" s="102"/>
      <c r="F99" s="102"/>
      <c r="G99" s="102"/>
      <c r="H99" s="103"/>
      <c r="I99" s="288">
        <f>IF(SUM(I95:I97)=0,0,SUM(I95:I97))</f>
        <v>0</v>
      </c>
      <c r="J99" s="104"/>
      <c r="K99" s="105"/>
      <c r="L99" s="94" t="s">
        <v>131</v>
      </c>
      <c r="M99" s="106"/>
      <c r="N99" s="29"/>
      <c r="O99" s="29"/>
      <c r="P99" s="29"/>
      <c r="Q99" s="29"/>
      <c r="R99" s="30"/>
      <c r="S99" s="288">
        <f>IF(SUM(S95:S97)=0,0,SUM(S95:S97))</f>
        <v>0</v>
      </c>
      <c r="T99" s="10"/>
      <c r="U99" s="304"/>
      <c r="V99" s="309"/>
      <c r="W99" s="309"/>
      <c r="X99" s="309"/>
    </row>
    <row r="100" spans="1:29" s="194" customFormat="1" ht="6" customHeight="1" x14ac:dyDescent="0.25">
      <c r="A100" s="4"/>
      <c r="B100" s="20"/>
      <c r="C100" s="24"/>
      <c r="D100" s="24"/>
      <c r="E100" s="447"/>
      <c r="F100" s="447"/>
      <c r="G100" s="447"/>
      <c r="H100" s="447"/>
      <c r="I100" s="25"/>
      <c r="J100" s="26"/>
      <c r="K100" s="14"/>
      <c r="L100" s="20"/>
      <c r="M100" s="24"/>
      <c r="N100" s="24"/>
      <c r="O100" s="447"/>
      <c r="P100" s="447"/>
      <c r="Q100" s="447"/>
      <c r="R100" s="447"/>
      <c r="S100" s="24"/>
      <c r="T100" s="26"/>
      <c r="U100" s="304"/>
      <c r="V100" s="309"/>
      <c r="W100" s="309"/>
      <c r="X100" s="309"/>
      <c r="Y100" s="279"/>
      <c r="Z100" s="279"/>
      <c r="AA100" s="279"/>
      <c r="AB100" s="279"/>
      <c r="AC100" s="279"/>
    </row>
    <row r="101" spans="1:29" s="194" customFormat="1" ht="6" customHeight="1" x14ac:dyDescent="0.25">
      <c r="A101" s="4"/>
      <c r="B101" s="42"/>
      <c r="C101" s="43"/>
      <c r="D101" s="43"/>
      <c r="E101" s="43"/>
      <c r="F101" s="43"/>
      <c r="G101" s="43"/>
      <c r="H101" s="44"/>
      <c r="I101" s="45"/>
      <c r="J101" s="46"/>
      <c r="K101" s="14"/>
      <c r="L101" s="42"/>
      <c r="M101" s="43"/>
      <c r="N101" s="43"/>
      <c r="O101" s="43"/>
      <c r="P101" s="43"/>
      <c r="Q101" s="43"/>
      <c r="R101" s="44"/>
      <c r="S101" s="45"/>
      <c r="T101" s="46"/>
      <c r="U101" s="304"/>
      <c r="V101" s="309"/>
      <c r="W101" s="309"/>
      <c r="X101" s="309"/>
      <c r="Y101" s="279"/>
      <c r="Z101" s="279"/>
      <c r="AA101" s="279"/>
      <c r="AB101" s="279"/>
      <c r="AC101" s="279"/>
    </row>
    <row r="102" spans="1:29" ht="15.6" x14ac:dyDescent="0.25">
      <c r="B102" s="274" t="s">
        <v>132</v>
      </c>
      <c r="C102" s="264"/>
      <c r="D102" s="264"/>
      <c r="E102" s="264"/>
      <c r="F102" s="264"/>
      <c r="G102" s="264"/>
      <c r="H102" s="264"/>
      <c r="I102" s="264"/>
      <c r="J102" s="265"/>
      <c r="K102" s="266"/>
      <c r="L102" s="463" t="str">
        <f>B102</f>
        <v xml:space="preserve">  d) Waldrand</v>
      </c>
      <c r="M102" s="464"/>
      <c r="N102" s="464"/>
      <c r="O102" s="464"/>
      <c r="P102" s="464"/>
      <c r="Q102" s="464"/>
      <c r="R102" s="464"/>
      <c r="S102" s="464"/>
      <c r="T102" s="28"/>
      <c r="U102" s="304"/>
      <c r="V102" s="309"/>
      <c r="W102" s="309"/>
      <c r="X102" s="309"/>
    </row>
    <row r="103" spans="1:29" s="232" customFormat="1" ht="5.4" customHeight="1" x14ac:dyDescent="0.25">
      <c r="A103" s="4"/>
      <c r="B103" s="276"/>
      <c r="C103" s="264"/>
      <c r="D103" s="264"/>
      <c r="E103" s="264"/>
      <c r="F103" s="264"/>
      <c r="G103" s="264"/>
      <c r="H103" s="264"/>
      <c r="I103" s="264"/>
      <c r="J103" s="265"/>
      <c r="K103" s="266"/>
      <c r="L103" s="276"/>
      <c r="M103" s="264"/>
      <c r="N103" s="264"/>
      <c r="O103" s="264"/>
      <c r="P103" s="264"/>
      <c r="Q103" s="264"/>
      <c r="R103" s="264"/>
      <c r="S103" s="264"/>
      <c r="T103" s="28"/>
      <c r="U103" s="304"/>
      <c r="V103" s="309"/>
      <c r="W103" s="309"/>
      <c r="X103" s="309"/>
      <c r="Y103" s="279"/>
      <c r="Z103" s="279"/>
      <c r="AA103" s="279"/>
      <c r="AB103" s="279"/>
      <c r="AC103" s="279"/>
    </row>
    <row r="104" spans="1:29" ht="27" customHeight="1" x14ac:dyDescent="0.25">
      <c r="B104" s="451" t="s">
        <v>53</v>
      </c>
      <c r="C104" s="452"/>
      <c r="D104" s="452"/>
      <c r="E104" s="452"/>
      <c r="F104" s="452"/>
      <c r="G104" s="452"/>
      <c r="H104" s="452"/>
      <c r="I104" s="452"/>
      <c r="J104" s="28"/>
      <c r="L104" s="451" t="s">
        <v>53</v>
      </c>
      <c r="M104" s="604"/>
      <c r="N104" s="604"/>
      <c r="O104" s="604"/>
      <c r="P104" s="604"/>
      <c r="Q104" s="604"/>
      <c r="R104" s="604"/>
      <c r="S104" s="604"/>
      <c r="T104" s="28"/>
      <c r="U104" s="304"/>
      <c r="V104" s="309"/>
      <c r="W104" s="309"/>
      <c r="X104" s="309"/>
    </row>
    <row r="105" spans="1:29" s="182" customFormat="1" x14ac:dyDescent="0.25">
      <c r="A105" s="224"/>
      <c r="B105" s="190" t="s">
        <v>61</v>
      </c>
      <c r="C105" s="224"/>
      <c r="D105" s="270"/>
      <c r="E105" s="271"/>
      <c r="F105" s="6"/>
      <c r="G105" s="501"/>
      <c r="H105" s="502"/>
      <c r="I105" s="15" t="s">
        <v>81</v>
      </c>
      <c r="J105" s="272"/>
      <c r="K105" s="224"/>
      <c r="L105" s="190" t="s">
        <v>52</v>
      </c>
      <c r="M105" s="224"/>
      <c r="N105" s="270"/>
      <c r="O105" s="271"/>
      <c r="P105" s="6"/>
      <c r="Q105" s="573" t="str">
        <f>IF($P$26="J",G105,"")</f>
        <v/>
      </c>
      <c r="R105" s="573"/>
      <c r="S105" s="15" t="s">
        <v>81</v>
      </c>
      <c r="T105" s="272"/>
      <c r="U105" s="304"/>
      <c r="V105" s="309"/>
      <c r="W105" s="309"/>
      <c r="X105" s="309"/>
      <c r="Y105" s="279"/>
      <c r="Z105" s="279"/>
      <c r="AA105" s="279"/>
      <c r="AB105" s="279"/>
      <c r="AC105" s="279"/>
    </row>
    <row r="106" spans="1:29" s="182" customFormat="1" ht="6" customHeight="1" x14ac:dyDescent="0.25">
      <c r="A106" s="96"/>
      <c r="B106" s="183"/>
      <c r="C106" s="2"/>
      <c r="D106" s="2"/>
      <c r="E106" s="2"/>
      <c r="F106" s="2"/>
      <c r="G106" s="2"/>
      <c r="H106" s="3"/>
      <c r="I106" s="5"/>
      <c r="J106" s="21"/>
      <c r="K106" s="97"/>
      <c r="L106" s="183"/>
      <c r="M106" s="2"/>
      <c r="N106" s="2"/>
      <c r="O106" s="2"/>
      <c r="P106" s="2"/>
      <c r="Q106" s="2"/>
      <c r="R106" s="3"/>
      <c r="S106" s="5"/>
      <c r="T106" s="21"/>
      <c r="U106" s="304"/>
      <c r="V106" s="309"/>
      <c r="W106" s="309"/>
      <c r="X106" s="309"/>
      <c r="Y106" s="279"/>
      <c r="Z106" s="279"/>
      <c r="AA106" s="279"/>
      <c r="AB106" s="279"/>
      <c r="AC106" s="279"/>
    </row>
    <row r="107" spans="1:29" s="182" customFormat="1" x14ac:dyDescent="0.25">
      <c r="A107" s="96"/>
      <c r="B107" s="183" t="s">
        <v>60</v>
      </c>
      <c r="C107" s="2"/>
      <c r="D107" s="2"/>
      <c r="E107" s="2"/>
      <c r="F107" s="2"/>
      <c r="G107" s="501"/>
      <c r="H107" s="502"/>
      <c r="I107" s="15" t="s">
        <v>59</v>
      </c>
      <c r="J107" s="21"/>
      <c r="K107" s="97"/>
      <c r="L107" s="183" t="s">
        <v>60</v>
      </c>
      <c r="M107" s="2"/>
      <c r="N107" s="2"/>
      <c r="O107" s="2"/>
      <c r="P107" s="2"/>
      <c r="Q107" s="573" t="str">
        <f>IF($P$26="J",G107,"")</f>
        <v/>
      </c>
      <c r="R107" s="573"/>
      <c r="S107" s="15" t="s">
        <v>59</v>
      </c>
      <c r="T107" s="21"/>
      <c r="U107" s="304"/>
      <c r="V107" s="309"/>
      <c r="W107" s="309"/>
      <c r="X107" s="309"/>
      <c r="Y107" s="279"/>
      <c r="Z107" s="279"/>
      <c r="AA107" s="279"/>
      <c r="AB107" s="279"/>
      <c r="AC107" s="279"/>
    </row>
    <row r="108" spans="1:29" s="182" customFormat="1" ht="6.6" customHeight="1" x14ac:dyDescent="0.25">
      <c r="A108" s="96"/>
      <c r="B108" s="183"/>
      <c r="C108" s="2"/>
      <c r="D108" s="2"/>
      <c r="E108" s="2"/>
      <c r="F108" s="2"/>
      <c r="G108" s="2"/>
      <c r="H108" s="3"/>
      <c r="I108" s="5"/>
      <c r="J108" s="21"/>
      <c r="K108" s="97"/>
      <c r="L108" s="183"/>
      <c r="M108" s="2"/>
      <c r="N108" s="2"/>
      <c r="O108" s="2"/>
      <c r="P108" s="2"/>
      <c r="Q108" s="2"/>
      <c r="R108" s="3"/>
      <c r="S108" s="5"/>
      <c r="T108" s="21"/>
      <c r="U108" s="304"/>
      <c r="V108" s="309"/>
      <c r="W108" s="309"/>
      <c r="X108" s="309"/>
      <c r="Y108" s="279"/>
      <c r="Z108" s="279"/>
      <c r="AA108" s="279"/>
      <c r="AB108" s="279"/>
      <c r="AC108" s="279"/>
    </row>
    <row r="109" spans="1:29" s="182" customFormat="1" ht="25.95" customHeight="1" x14ac:dyDescent="0.25">
      <c r="A109" s="96"/>
      <c r="B109" s="506" t="s">
        <v>73</v>
      </c>
      <c r="C109" s="507"/>
      <c r="D109" s="507"/>
      <c r="E109" s="507"/>
      <c r="F109" s="507"/>
      <c r="G109" s="507"/>
      <c r="H109" s="507"/>
      <c r="I109" s="507"/>
      <c r="J109" s="21"/>
      <c r="K109" s="97"/>
      <c r="L109" s="183"/>
      <c r="M109" s="2"/>
      <c r="N109" s="2"/>
      <c r="O109" s="2"/>
      <c r="P109" s="2"/>
      <c r="Q109" s="2"/>
      <c r="R109" s="3"/>
      <c r="S109" s="5"/>
      <c r="T109" s="21"/>
      <c r="U109" s="304"/>
      <c r="V109" s="309"/>
      <c r="W109" s="309"/>
      <c r="X109" s="309"/>
      <c r="Y109" s="279"/>
      <c r="Z109" s="279"/>
      <c r="AA109" s="279"/>
      <c r="AB109" s="279"/>
      <c r="AC109" s="279"/>
    </row>
    <row r="110" spans="1:29" s="182" customFormat="1" ht="7.95" customHeight="1" x14ac:dyDescent="0.25">
      <c r="A110" s="96"/>
      <c r="B110" s="183"/>
      <c r="C110" s="2"/>
      <c r="D110" s="2"/>
      <c r="E110" s="2"/>
      <c r="F110" s="2"/>
      <c r="G110" s="2"/>
      <c r="H110" s="3"/>
      <c r="I110" s="5"/>
      <c r="J110" s="21"/>
      <c r="K110" s="97"/>
      <c r="L110" s="183"/>
      <c r="M110" s="2"/>
      <c r="N110" s="2"/>
      <c r="O110" s="2"/>
      <c r="P110" s="2"/>
      <c r="Q110" s="2"/>
      <c r="R110" s="3"/>
      <c r="S110" s="5"/>
      <c r="T110" s="21"/>
      <c r="U110" s="304"/>
      <c r="V110" s="309"/>
      <c r="W110" s="309"/>
      <c r="X110" s="309"/>
      <c r="Y110" s="279"/>
      <c r="Z110" s="279"/>
      <c r="AA110" s="279"/>
      <c r="AB110" s="279"/>
      <c r="AC110" s="279"/>
    </row>
    <row r="111" spans="1:29" s="182" customFormat="1" ht="39" customHeight="1" x14ac:dyDescent="0.25">
      <c r="A111" s="96"/>
      <c r="B111" s="183"/>
      <c r="C111" s="566"/>
      <c r="D111" s="567"/>
      <c r="E111" s="567"/>
      <c r="F111" s="567"/>
      <c r="G111" s="567"/>
      <c r="H111" s="567"/>
      <c r="I111" s="568"/>
      <c r="J111" s="21"/>
      <c r="K111" s="97"/>
      <c r="L111" s="183"/>
      <c r="M111" s="2"/>
      <c r="N111" s="2"/>
      <c r="O111" s="2"/>
      <c r="P111" s="2"/>
      <c r="Q111" s="2"/>
      <c r="R111" s="3"/>
      <c r="S111" s="5"/>
      <c r="T111" s="21"/>
      <c r="U111" s="304"/>
      <c r="V111" s="309"/>
      <c r="W111" s="309"/>
      <c r="X111" s="309"/>
      <c r="Y111" s="279"/>
      <c r="Z111" s="279"/>
      <c r="AA111" s="279"/>
      <c r="AB111" s="279"/>
      <c r="AC111" s="279"/>
    </row>
    <row r="112" spans="1:29" s="182" customFormat="1" x14ac:dyDescent="0.25">
      <c r="A112" s="96"/>
      <c r="B112" s="183"/>
      <c r="C112" s="300"/>
      <c r="D112" s="170"/>
      <c r="E112" s="170"/>
      <c r="F112" s="170"/>
      <c r="G112" s="170"/>
      <c r="H112" s="170"/>
      <c r="I112" s="170"/>
      <c r="J112" s="21"/>
      <c r="K112" s="97"/>
      <c r="L112" s="183"/>
      <c r="M112" s="2"/>
      <c r="N112" s="2"/>
      <c r="O112" s="2"/>
      <c r="P112" s="2"/>
      <c r="Q112" s="2"/>
      <c r="R112" s="3"/>
      <c r="S112" s="5"/>
      <c r="T112" s="21"/>
      <c r="U112" s="304"/>
      <c r="V112" s="309"/>
      <c r="W112" s="309"/>
      <c r="X112" s="309"/>
      <c r="Y112" s="279"/>
      <c r="Z112" s="279"/>
      <c r="AA112" s="279"/>
      <c r="AB112" s="279"/>
      <c r="AC112" s="279"/>
    </row>
    <row r="113" spans="1:69" s="232" customFormat="1" x14ac:dyDescent="0.25">
      <c r="A113" s="4"/>
      <c r="B113" s="7" t="s">
        <v>54</v>
      </c>
      <c r="C113" s="6"/>
      <c r="D113" s="4"/>
      <c r="E113" s="53"/>
      <c r="F113" s="15"/>
      <c r="G113" s="15"/>
      <c r="H113" s="15"/>
      <c r="I113" s="12"/>
      <c r="J113" s="10"/>
      <c r="K113" s="6"/>
      <c r="L113" s="7"/>
      <c r="M113" s="6"/>
      <c r="N113" s="4"/>
      <c r="O113" s="53"/>
      <c r="P113" s="15"/>
      <c r="Q113" s="15"/>
      <c r="R113" s="15"/>
      <c r="S113" s="12"/>
      <c r="T113" s="10"/>
      <c r="U113" s="304"/>
      <c r="V113" s="309"/>
      <c r="W113" s="309"/>
      <c r="X113" s="309"/>
      <c r="Y113" s="279"/>
      <c r="Z113" s="268"/>
      <c r="AA113" s="279"/>
      <c r="AB113" s="279"/>
      <c r="AC113" s="279"/>
    </row>
    <row r="114" spans="1:69" s="232" customFormat="1" ht="8.4" customHeight="1" x14ac:dyDescent="0.25">
      <c r="A114" s="4"/>
      <c r="B114" s="7"/>
      <c r="C114" s="6"/>
      <c r="D114" s="4"/>
      <c r="E114" s="53"/>
      <c r="F114" s="15"/>
      <c r="G114" s="15"/>
      <c r="H114" s="15"/>
      <c r="I114" s="12"/>
      <c r="J114" s="10"/>
      <c r="K114" s="6"/>
      <c r="L114" s="7"/>
      <c r="M114" s="6"/>
      <c r="N114" s="4"/>
      <c r="O114" s="53"/>
      <c r="P114" s="15"/>
      <c r="Q114" s="15"/>
      <c r="R114" s="15"/>
      <c r="S114" s="12"/>
      <c r="T114" s="10"/>
      <c r="U114" s="304"/>
      <c r="V114" s="309"/>
      <c r="W114" s="309"/>
      <c r="X114" s="309"/>
      <c r="Y114" s="279"/>
      <c r="Z114" s="279"/>
      <c r="AA114" s="279"/>
      <c r="AB114" s="279"/>
      <c r="AC114" s="279"/>
    </row>
    <row r="115" spans="1:69" s="232" customFormat="1" ht="63" customHeight="1" x14ac:dyDescent="0.25">
      <c r="A115" s="4"/>
      <c r="B115" s="62"/>
      <c r="C115" s="566"/>
      <c r="D115" s="567"/>
      <c r="E115" s="567"/>
      <c r="F115" s="567"/>
      <c r="G115" s="567"/>
      <c r="H115" s="567"/>
      <c r="I115" s="568"/>
      <c r="J115" s="10"/>
      <c r="K115" s="6"/>
      <c r="L115" s="62"/>
      <c r="M115" s="6"/>
      <c r="N115" s="4"/>
      <c r="O115" s="64"/>
      <c r="P115" s="6"/>
      <c r="Q115" s="63"/>
      <c r="R115" s="63"/>
      <c r="S115" s="63"/>
      <c r="T115" s="10"/>
      <c r="U115" s="304"/>
      <c r="V115" s="309"/>
      <c r="W115" s="309"/>
      <c r="X115" s="309"/>
      <c r="Y115" s="279"/>
      <c r="Z115" s="279"/>
      <c r="AA115" s="279"/>
      <c r="AB115" s="279"/>
      <c r="AC115" s="279"/>
    </row>
    <row r="116" spans="1:69" s="182" customFormat="1" ht="7.95" customHeight="1" x14ac:dyDescent="0.25">
      <c r="A116" s="96"/>
      <c r="B116" s="273"/>
      <c r="C116" s="6"/>
      <c r="D116" s="97"/>
      <c r="E116" s="64"/>
      <c r="F116" s="6"/>
      <c r="G116" s="98"/>
      <c r="H116" s="98"/>
      <c r="I116" s="98"/>
      <c r="J116" s="10"/>
      <c r="K116" s="6"/>
      <c r="L116" s="273"/>
      <c r="M116" s="6"/>
      <c r="N116" s="97"/>
      <c r="O116" s="64"/>
      <c r="P116" s="6"/>
      <c r="Q116" s="98"/>
      <c r="R116" s="98"/>
      <c r="S116" s="98"/>
      <c r="T116" s="10"/>
      <c r="U116" s="304"/>
      <c r="V116" s="309"/>
      <c r="W116" s="309"/>
      <c r="X116" s="309"/>
      <c r="Y116" s="279"/>
      <c r="Z116" s="279"/>
      <c r="AA116" s="279"/>
      <c r="AB116" s="279"/>
      <c r="AC116" s="279"/>
    </row>
    <row r="117" spans="1:69" ht="15" customHeight="1" x14ac:dyDescent="0.3">
      <c r="B117" s="94" t="s">
        <v>133</v>
      </c>
      <c r="C117" s="114"/>
      <c r="D117" s="114"/>
      <c r="E117" s="114"/>
      <c r="F117" s="114"/>
      <c r="G117" s="114"/>
      <c r="H117" s="569">
        <f>IF(G105=0,0,G105*2.2*G107/10)</f>
        <v>0</v>
      </c>
      <c r="I117" s="569"/>
      <c r="J117" s="95"/>
      <c r="K117" s="96"/>
      <c r="L117" s="94" t="str">
        <f>B117</f>
        <v xml:space="preserve">  Förderbetrag für d) Waldrand:</v>
      </c>
      <c r="M117" s="114"/>
      <c r="N117" s="114"/>
      <c r="O117" s="114"/>
      <c r="P117" s="114"/>
      <c r="Q117" s="114"/>
      <c r="R117" s="569">
        <f>IF(H117=0,0,MIN(H117,Q107/10*Q105*2.2))</f>
        <v>0</v>
      </c>
      <c r="S117" s="569"/>
      <c r="T117" s="28"/>
      <c r="U117" s="304"/>
      <c r="V117" s="309"/>
      <c r="W117" s="309"/>
      <c r="X117" s="309"/>
    </row>
    <row r="118" spans="1:69" ht="6" customHeight="1" thickBot="1" x14ac:dyDescent="0.3">
      <c r="B118" s="86"/>
      <c r="C118" s="87"/>
      <c r="D118" s="87"/>
      <c r="E118" s="572"/>
      <c r="F118" s="572"/>
      <c r="G118" s="572"/>
      <c r="H118" s="572"/>
      <c r="I118" s="47"/>
      <c r="J118" s="28"/>
      <c r="L118" s="86"/>
      <c r="M118" s="87"/>
      <c r="N118" s="87"/>
      <c r="O118" s="572"/>
      <c r="P118" s="572"/>
      <c r="Q118" s="572"/>
      <c r="R118" s="572"/>
      <c r="S118" s="14"/>
      <c r="T118" s="28"/>
      <c r="U118" s="304"/>
      <c r="V118" s="309"/>
      <c r="W118" s="309"/>
      <c r="X118" s="309"/>
      <c r="Y118" s="268"/>
      <c r="Z118" s="268"/>
      <c r="AA118" s="268"/>
      <c r="AB118" s="268"/>
    </row>
    <row r="119" spans="1:69" s="48" customFormat="1" ht="7.5" customHeight="1" x14ac:dyDescent="0.25">
      <c r="B119" s="237"/>
      <c r="C119" s="238"/>
      <c r="D119" s="239"/>
      <c r="E119" s="239"/>
      <c r="F119" s="239"/>
      <c r="G119" s="239"/>
      <c r="H119" s="239"/>
      <c r="I119" s="239"/>
      <c r="J119" s="240"/>
      <c r="K119" s="2"/>
      <c r="L119" s="237"/>
      <c r="M119" s="238"/>
      <c r="N119" s="239"/>
      <c r="O119" s="239"/>
      <c r="P119" s="239"/>
      <c r="Q119" s="239"/>
      <c r="R119" s="239"/>
      <c r="S119" s="239"/>
      <c r="T119" s="21"/>
      <c r="U119" s="582"/>
      <c r="V119" s="583"/>
      <c r="W119" s="583"/>
      <c r="X119" s="583"/>
      <c r="Y119" s="268"/>
      <c r="Z119" s="268"/>
      <c r="AA119" s="268"/>
      <c r="AB119" s="268"/>
      <c r="AC119" s="268"/>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row>
    <row r="120" spans="1:69" s="48" customFormat="1" x14ac:dyDescent="0.25">
      <c r="B120" s="379" t="s">
        <v>119</v>
      </c>
      <c r="C120" s="325"/>
      <c r="D120" s="369"/>
      <c r="E120" s="369"/>
      <c r="F120" s="369"/>
      <c r="G120" s="369"/>
      <c r="H120" s="369"/>
      <c r="I120" s="369"/>
      <c r="J120" s="21"/>
      <c r="K120" s="2"/>
      <c r="L120" s="379" t="s">
        <v>119</v>
      </c>
      <c r="M120" s="325"/>
      <c r="N120" s="369"/>
      <c r="O120" s="369"/>
      <c r="P120" s="369"/>
      <c r="Q120" s="369"/>
      <c r="R120" s="369"/>
      <c r="S120" s="369"/>
      <c r="T120" s="21"/>
      <c r="U120" s="378"/>
      <c r="V120" s="367"/>
      <c r="W120" s="367"/>
      <c r="X120" s="367"/>
      <c r="Y120" s="268"/>
      <c r="Z120" s="268"/>
      <c r="AA120" s="268"/>
      <c r="AB120" s="268"/>
      <c r="AC120" s="268"/>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row>
    <row r="121" spans="1:69" s="48" customFormat="1" ht="4.8" customHeight="1" thickBot="1" x14ac:dyDescent="0.3">
      <c r="B121" s="379"/>
      <c r="C121" s="325"/>
      <c r="D121" s="369"/>
      <c r="E121" s="369"/>
      <c r="F121" s="369"/>
      <c r="G121" s="369"/>
      <c r="H121" s="369"/>
      <c r="I121" s="369"/>
      <c r="J121" s="21"/>
      <c r="K121" s="2"/>
      <c r="L121" s="379"/>
      <c r="M121" s="325"/>
      <c r="N121" s="369"/>
      <c r="O121" s="369"/>
      <c r="P121" s="369"/>
      <c r="Q121" s="369"/>
      <c r="R121" s="369"/>
      <c r="S121" s="369"/>
      <c r="T121" s="21"/>
      <c r="U121" s="378"/>
      <c r="V121" s="367"/>
      <c r="W121" s="367"/>
      <c r="X121" s="367"/>
      <c r="Y121" s="268"/>
      <c r="Z121" s="268"/>
      <c r="AA121" s="268"/>
      <c r="AB121" s="268"/>
      <c r="AC121" s="268"/>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row>
    <row r="122" spans="1:69" s="48" customFormat="1" ht="13.8" thickBot="1" x14ac:dyDescent="0.3">
      <c r="B122" s="596" t="s">
        <v>120</v>
      </c>
      <c r="C122" s="597"/>
      <c r="D122" s="598"/>
      <c r="E122" s="578"/>
      <c r="F122" s="579"/>
      <c r="G122" s="233"/>
      <c r="H122" s="580">
        <f>IF(E122=0,0,E122*770)</f>
        <v>0</v>
      </c>
      <c r="I122" s="581"/>
      <c r="J122" s="21"/>
      <c r="K122" s="2"/>
      <c r="L122" s="596" t="s">
        <v>120</v>
      </c>
      <c r="M122" s="597"/>
      <c r="N122" s="598"/>
      <c r="O122" s="578"/>
      <c r="P122" s="579"/>
      <c r="Q122" s="233"/>
      <c r="R122" s="580">
        <f>IF(O122=0,0,O122*770)</f>
        <v>0</v>
      </c>
      <c r="S122" s="581"/>
      <c r="T122" s="21"/>
      <c r="U122" s="378"/>
      <c r="V122" s="367"/>
      <c r="W122" s="367"/>
      <c r="X122" s="367"/>
      <c r="Y122" s="268"/>
      <c r="Z122" s="268"/>
      <c r="AA122" s="268"/>
      <c r="AB122" s="268"/>
      <c r="AC122" s="268"/>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row>
    <row r="123" spans="1:69" s="48" customFormat="1" ht="7.2" customHeight="1" thickBot="1" x14ac:dyDescent="0.3">
      <c r="B123" s="379"/>
      <c r="C123" s="233"/>
      <c r="D123" s="233"/>
      <c r="E123" s="233"/>
      <c r="F123" s="233"/>
      <c r="G123" s="233"/>
      <c r="H123" s="233"/>
      <c r="I123" s="233"/>
      <c r="J123" s="21"/>
      <c r="K123" s="2"/>
      <c r="L123" s="379"/>
      <c r="M123" s="233"/>
      <c r="N123" s="233"/>
      <c r="O123" s="233"/>
      <c r="P123" s="233"/>
      <c r="Q123" s="233"/>
      <c r="R123" s="233"/>
      <c r="S123" s="233"/>
      <c r="T123" s="21"/>
      <c r="U123" s="378"/>
      <c r="V123" s="367"/>
      <c r="W123" s="367"/>
      <c r="X123" s="367"/>
      <c r="Y123" s="268"/>
      <c r="Z123" s="268"/>
      <c r="AA123" s="268"/>
      <c r="AB123" s="268"/>
      <c r="AC123" s="268"/>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row>
    <row r="124" spans="1:69" s="4" customFormat="1" ht="13.8" thickBot="1" x14ac:dyDescent="0.3">
      <c r="A124" s="48"/>
      <c r="B124" s="596" t="s">
        <v>121</v>
      </c>
      <c r="C124" s="597"/>
      <c r="D124" s="598"/>
      <c r="E124" s="578"/>
      <c r="F124" s="579"/>
      <c r="G124" s="380"/>
      <c r="H124" s="580">
        <f>IF(E124=0,0,E124*770)</f>
        <v>0</v>
      </c>
      <c r="I124" s="581"/>
      <c r="J124" s="21"/>
      <c r="K124" s="2"/>
      <c r="L124" s="596" t="s">
        <v>121</v>
      </c>
      <c r="M124" s="597"/>
      <c r="N124" s="598"/>
      <c r="O124" s="578"/>
      <c r="P124" s="579"/>
      <c r="Q124" s="380"/>
      <c r="R124" s="580">
        <f>IF(O124=0,0,O124*770)</f>
        <v>0</v>
      </c>
      <c r="S124" s="581"/>
      <c r="T124" s="21"/>
      <c r="U124" s="309"/>
      <c r="V124" s="309"/>
      <c r="W124" s="309"/>
      <c r="X124" s="309"/>
      <c r="Y124" s="268"/>
      <c r="Z124" s="306"/>
      <c r="AA124" s="268"/>
      <c r="AB124" s="268"/>
      <c r="AC124" s="26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row>
    <row r="125" spans="1:69" s="122" customFormat="1" ht="10.5" customHeight="1" thickBot="1" x14ac:dyDescent="0.3">
      <c r="B125" s="241"/>
      <c r="C125" s="242"/>
      <c r="D125" s="242"/>
      <c r="E125" s="242"/>
      <c r="F125" s="242"/>
      <c r="G125" s="242"/>
      <c r="H125" s="243"/>
      <c r="I125" s="244"/>
      <c r="J125" s="245"/>
      <c r="K125" s="195"/>
      <c r="L125" s="241"/>
      <c r="M125" s="242"/>
      <c r="N125" s="242"/>
      <c r="O125" s="242"/>
      <c r="P125" s="242"/>
      <c r="Q125" s="242"/>
      <c r="R125" s="243"/>
      <c r="S125" s="244"/>
      <c r="T125" s="245"/>
      <c r="U125" s="304"/>
      <c r="V125" s="309"/>
      <c r="W125" s="309"/>
      <c r="X125" s="309"/>
      <c r="Y125" s="268"/>
      <c r="Z125" s="279"/>
      <c r="AA125" s="279"/>
      <c r="AB125" s="279"/>
      <c r="AC125" s="268"/>
    </row>
    <row r="126" spans="1:69" s="122" customFormat="1" ht="10.5" customHeight="1" x14ac:dyDescent="0.25">
      <c r="B126" s="292"/>
      <c r="C126" s="196"/>
      <c r="D126" s="196"/>
      <c r="E126" s="196"/>
      <c r="F126" s="196"/>
      <c r="G126" s="196"/>
      <c r="H126" s="293"/>
      <c r="I126" s="294"/>
      <c r="J126" s="218"/>
      <c r="K126" s="195"/>
      <c r="L126" s="292"/>
      <c r="M126" s="196"/>
      <c r="N126" s="196"/>
      <c r="O126" s="196"/>
      <c r="P126" s="196"/>
      <c r="Q126" s="196"/>
      <c r="R126" s="293"/>
      <c r="S126" s="294"/>
      <c r="T126" s="218"/>
      <c r="U126" s="304"/>
      <c r="V126" s="309"/>
      <c r="W126" s="309"/>
      <c r="X126" s="309"/>
      <c r="Y126" s="268"/>
      <c r="Z126" s="279"/>
      <c r="AA126" s="279"/>
      <c r="AB126" s="279"/>
      <c r="AC126" s="268"/>
    </row>
    <row r="127" spans="1:69" s="4" customFormat="1" ht="15.6" x14ac:dyDescent="0.3">
      <c r="B127" s="295" t="s">
        <v>62</v>
      </c>
      <c r="C127" s="296"/>
      <c r="D127" s="296"/>
      <c r="E127" s="296"/>
      <c r="F127" s="296"/>
      <c r="G127" s="296"/>
      <c r="H127" s="580">
        <f>I76+I99+I89+H117+H122+H124</f>
        <v>0</v>
      </c>
      <c r="I127" s="581"/>
      <c r="J127" s="21"/>
      <c r="K127" s="2"/>
      <c r="L127" s="295" t="s">
        <v>62</v>
      </c>
      <c r="M127" s="114"/>
      <c r="N127" s="114"/>
      <c r="O127" s="114"/>
      <c r="P127" s="114"/>
      <c r="Q127" s="114"/>
      <c r="R127" s="580">
        <f>S76+S99+S89+R117+R122+R124</f>
        <v>0</v>
      </c>
      <c r="S127" s="581"/>
      <c r="T127" s="21"/>
      <c r="U127" s="309"/>
      <c r="V127" s="309"/>
      <c r="W127" s="309"/>
      <c r="X127" s="309"/>
      <c r="Y127" s="268"/>
      <c r="Z127" s="279"/>
      <c r="AA127" s="279"/>
      <c r="AB127" s="279"/>
      <c r="AC127" s="26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row>
    <row r="128" spans="1:69" s="122" customFormat="1" ht="10.5" customHeight="1" thickBot="1" x14ac:dyDescent="0.3">
      <c r="B128" s="241"/>
      <c r="C128" s="242"/>
      <c r="D128" s="242"/>
      <c r="E128" s="242"/>
      <c r="F128" s="242"/>
      <c r="G128" s="242"/>
      <c r="H128" s="243"/>
      <c r="I128" s="244"/>
      <c r="J128" s="245"/>
      <c r="K128" s="195"/>
      <c r="L128" s="241"/>
      <c r="M128" s="242"/>
      <c r="N128" s="242"/>
      <c r="O128" s="242"/>
      <c r="P128" s="242"/>
      <c r="Q128" s="242"/>
      <c r="R128" s="243"/>
      <c r="S128" s="244"/>
      <c r="T128" s="245"/>
      <c r="U128" s="304"/>
      <c r="V128" s="309"/>
      <c r="W128" s="309"/>
      <c r="X128" s="309"/>
      <c r="Y128" s="268"/>
      <c r="Z128" s="279"/>
      <c r="AA128" s="279"/>
      <c r="AB128" s="279"/>
      <c r="AC128" s="268"/>
    </row>
    <row r="129" spans="1:47" s="122" customFormat="1" ht="10.95" customHeight="1" x14ac:dyDescent="0.25">
      <c r="B129" s="292"/>
      <c r="C129" s="196"/>
      <c r="D129" s="196"/>
      <c r="E129" s="196"/>
      <c r="F129" s="196"/>
      <c r="G129" s="196"/>
      <c r="H129" s="293"/>
      <c r="I129" s="294"/>
      <c r="J129" s="218"/>
      <c r="K129" s="195"/>
      <c r="L129" s="292"/>
      <c r="M129" s="196"/>
      <c r="N129" s="196"/>
      <c r="O129" s="196"/>
      <c r="P129" s="196"/>
      <c r="Q129" s="196"/>
      <c r="R129" s="293"/>
      <c r="S129" s="294"/>
      <c r="T129" s="218"/>
      <c r="U129" s="304"/>
      <c r="V129" s="309"/>
      <c r="W129" s="309"/>
      <c r="X129" s="309"/>
      <c r="Y129" s="279"/>
      <c r="Z129" s="279"/>
      <c r="AA129" s="279"/>
      <c r="AB129" s="279"/>
      <c r="AC129" s="268"/>
    </row>
    <row r="130" spans="1:47" s="232" customFormat="1" ht="7.2" customHeight="1" x14ac:dyDescent="0.25">
      <c r="A130" s="4"/>
      <c r="B130" s="19"/>
      <c r="C130" s="149"/>
      <c r="D130" s="150"/>
      <c r="E130" s="150"/>
      <c r="F130" s="147"/>
      <c r="G130" s="147"/>
      <c r="H130" s="147"/>
      <c r="I130" s="148"/>
      <c r="J130" s="28"/>
      <c r="K130" s="14"/>
      <c r="L130" s="19"/>
      <c r="M130" s="196"/>
      <c r="N130" s="196"/>
      <c r="O130" s="196"/>
      <c r="P130" s="196"/>
      <c r="Q130" s="196"/>
      <c r="R130" s="293"/>
      <c r="S130" s="294"/>
      <c r="T130" s="28"/>
      <c r="U130" s="304"/>
      <c r="V130" s="308"/>
      <c r="W130" s="308"/>
      <c r="X130" s="308"/>
      <c r="Y130" s="279"/>
      <c r="Z130" s="279"/>
      <c r="AA130" s="279"/>
      <c r="AB130" s="279"/>
      <c r="AC130" s="279"/>
    </row>
    <row r="131" spans="1:47" s="232" customFormat="1" ht="24.75" customHeight="1" x14ac:dyDescent="0.25">
      <c r="A131" s="4"/>
      <c r="B131" s="19"/>
      <c r="C131" s="538" t="s">
        <v>75</v>
      </c>
      <c r="D131" s="539"/>
      <c r="E131" s="539"/>
      <c r="F131" s="539"/>
      <c r="G131" s="539"/>
      <c r="H131" s="539"/>
      <c r="I131" s="540"/>
      <c r="J131" s="28"/>
      <c r="K131" s="14"/>
      <c r="L131" s="19"/>
      <c r="M131" s="196"/>
      <c r="N131" s="196"/>
      <c r="O131" s="196"/>
      <c r="P131" s="196"/>
      <c r="Q131" s="196"/>
      <c r="R131" s="293"/>
      <c r="S131" s="294"/>
      <c r="T131" s="28"/>
      <c r="U131" s="304"/>
      <c r="V131" s="308"/>
      <c r="W131" s="308"/>
      <c r="X131" s="308"/>
      <c r="Y131" s="279"/>
      <c r="Z131" s="279"/>
      <c r="AA131" s="279"/>
      <c r="AB131" s="279"/>
      <c r="AC131" s="279"/>
    </row>
    <row r="132" spans="1:47" s="232" customFormat="1" ht="6.75" customHeight="1" x14ac:dyDescent="0.25">
      <c r="A132" s="4"/>
      <c r="B132" s="19"/>
      <c r="C132" s="142"/>
      <c r="D132" s="141"/>
      <c r="E132" s="141"/>
      <c r="F132" s="157"/>
      <c r="G132" s="157"/>
      <c r="H132" s="157"/>
      <c r="I132" s="158"/>
      <c r="J132" s="28"/>
      <c r="K132" s="14"/>
      <c r="L132" s="19"/>
      <c r="M132" s="196"/>
      <c r="N132" s="196"/>
      <c r="O132" s="196"/>
      <c r="P132" s="196"/>
      <c r="Q132" s="196"/>
      <c r="R132" s="293"/>
      <c r="S132" s="294"/>
      <c r="T132" s="28"/>
      <c r="U132" s="304"/>
      <c r="V132" s="308"/>
      <c r="W132" s="308"/>
      <c r="X132" s="308"/>
      <c r="Y132" s="279"/>
      <c r="Z132" s="279"/>
      <c r="AA132" s="279"/>
      <c r="AB132" s="279"/>
      <c r="AC132" s="279"/>
    </row>
    <row r="133" spans="1:47" s="232" customFormat="1" x14ac:dyDescent="0.25">
      <c r="A133" s="4"/>
      <c r="B133" s="19"/>
      <c r="C133" s="142" t="s">
        <v>20</v>
      </c>
      <c r="D133" s="141"/>
      <c r="E133" s="141"/>
      <c r="F133" s="100"/>
      <c r="G133" s="157" t="s">
        <v>5</v>
      </c>
      <c r="H133" s="101"/>
      <c r="I133" s="158" t="s">
        <v>4</v>
      </c>
      <c r="J133" s="28"/>
      <c r="K133" s="14"/>
      <c r="L133" s="19"/>
      <c r="M133" s="196"/>
      <c r="N133" s="196"/>
      <c r="O133" s="196"/>
      <c r="P133" s="196"/>
      <c r="Q133" s="196"/>
      <c r="R133" s="293"/>
      <c r="S133" s="294"/>
      <c r="T133" s="28"/>
      <c r="U133" s="304"/>
      <c r="V133" s="308"/>
      <c r="W133" s="308"/>
      <c r="X133" s="308"/>
      <c r="Y133" s="279"/>
      <c r="Z133" s="279"/>
      <c r="AA133" s="279"/>
      <c r="AB133" s="279"/>
      <c r="AC133" s="279"/>
    </row>
    <row r="134" spans="1:47" s="232" customFormat="1" ht="6" customHeight="1" x14ac:dyDescent="0.25">
      <c r="A134" s="4"/>
      <c r="B134" s="19"/>
      <c r="C134" s="142"/>
      <c r="D134" s="141"/>
      <c r="E134" s="141"/>
      <c r="F134" s="157"/>
      <c r="G134" s="157"/>
      <c r="H134" s="157"/>
      <c r="I134" s="158"/>
      <c r="J134" s="28"/>
      <c r="K134" s="14"/>
      <c r="L134" s="19"/>
      <c r="M134" s="196"/>
      <c r="N134" s="196"/>
      <c r="O134" s="196"/>
      <c r="P134" s="196"/>
      <c r="Q134" s="196"/>
      <c r="R134" s="293"/>
      <c r="S134" s="294"/>
      <c r="T134" s="28"/>
      <c r="U134" s="304"/>
      <c r="V134" s="314"/>
      <c r="W134" s="308"/>
      <c r="X134" s="308"/>
      <c r="Y134" s="279"/>
      <c r="Z134" s="279"/>
      <c r="AA134" s="279"/>
      <c r="AB134" s="279"/>
      <c r="AC134" s="279"/>
    </row>
    <row r="135" spans="1:47" s="232" customFormat="1" ht="14.25" customHeight="1" x14ac:dyDescent="0.25">
      <c r="A135" s="4"/>
      <c r="B135" s="19"/>
      <c r="C135" s="142" t="s">
        <v>31</v>
      </c>
      <c r="D135" s="141"/>
      <c r="E135" s="141"/>
      <c r="F135" s="141"/>
      <c r="G135" s="141"/>
      <c r="H135" s="141"/>
      <c r="I135" s="158"/>
      <c r="J135" s="28"/>
      <c r="K135" s="14"/>
      <c r="L135" s="19"/>
      <c r="M135" s="196"/>
      <c r="N135" s="196"/>
      <c r="O135" s="196"/>
      <c r="P135" s="196"/>
      <c r="Q135" s="196"/>
      <c r="R135" s="293"/>
      <c r="S135" s="294"/>
      <c r="T135" s="28"/>
      <c r="U135" s="308"/>
      <c r="V135" s="308"/>
      <c r="W135" s="308"/>
      <c r="X135" s="308"/>
      <c r="Y135" s="279"/>
      <c r="Z135" s="279"/>
      <c r="AA135" s="279"/>
      <c r="AB135" s="279"/>
      <c r="AC135" s="279"/>
    </row>
    <row r="136" spans="1:47" s="232" customFormat="1" x14ac:dyDescent="0.25">
      <c r="A136" s="4"/>
      <c r="B136" s="19"/>
      <c r="C136" s="151"/>
      <c r="D136" s="152"/>
      <c r="E136" s="152"/>
      <c r="F136" s="100"/>
      <c r="G136" s="157" t="s">
        <v>5</v>
      </c>
      <c r="H136" s="101"/>
      <c r="I136" s="158" t="s">
        <v>4</v>
      </c>
      <c r="J136" s="28"/>
      <c r="K136" s="14"/>
      <c r="L136" s="19"/>
      <c r="M136" s="196"/>
      <c r="N136" s="196"/>
      <c r="O136" s="196"/>
      <c r="P136" s="196"/>
      <c r="Q136" s="196"/>
      <c r="R136" s="293"/>
      <c r="S136" s="294"/>
      <c r="T136" s="28"/>
      <c r="U136" s="308"/>
      <c r="V136" s="308"/>
      <c r="W136" s="308"/>
      <c r="X136" s="308"/>
      <c r="Y136" s="279"/>
      <c r="Z136" s="279"/>
      <c r="AA136" s="279"/>
      <c r="AB136" s="279"/>
      <c r="AC136" s="279"/>
    </row>
    <row r="137" spans="1:47" s="232" customFormat="1" ht="7.5" customHeight="1" x14ac:dyDescent="0.25">
      <c r="A137" s="4"/>
      <c r="B137" s="19"/>
      <c r="C137" s="153"/>
      <c r="D137" s="152"/>
      <c r="E137" s="152"/>
      <c r="F137" s="157"/>
      <c r="G137" s="157"/>
      <c r="H137" s="157"/>
      <c r="I137" s="158"/>
      <c r="J137" s="28"/>
      <c r="K137" s="14"/>
      <c r="L137" s="19"/>
      <c r="M137" s="196"/>
      <c r="N137" s="196"/>
      <c r="O137" s="196"/>
      <c r="P137" s="196"/>
      <c r="Q137" s="196"/>
      <c r="R137" s="293"/>
      <c r="S137" s="294"/>
      <c r="T137" s="28"/>
      <c r="U137" s="308"/>
      <c r="V137" s="308"/>
      <c r="W137" s="308"/>
      <c r="X137" s="308"/>
      <c r="Y137" s="279"/>
      <c r="Z137" s="279"/>
      <c r="AA137" s="279"/>
      <c r="AB137" s="279"/>
      <c r="AC137" s="279"/>
    </row>
    <row r="138" spans="1:47" s="232" customFormat="1" x14ac:dyDescent="0.25">
      <c r="A138" s="4"/>
      <c r="B138" s="19"/>
      <c r="C138" s="142" t="s">
        <v>24</v>
      </c>
      <c r="D138" s="141"/>
      <c r="E138" s="141"/>
      <c r="F138" s="100"/>
      <c r="G138" s="157" t="s">
        <v>5</v>
      </c>
      <c r="H138" s="101"/>
      <c r="I138" s="158" t="s">
        <v>4</v>
      </c>
      <c r="J138" s="28"/>
      <c r="K138" s="14"/>
      <c r="L138" s="19"/>
      <c r="M138" s="196"/>
      <c r="N138" s="196"/>
      <c r="O138" s="196"/>
      <c r="P138" s="196"/>
      <c r="Q138" s="196"/>
      <c r="R138" s="293"/>
      <c r="S138" s="294"/>
      <c r="T138" s="28"/>
      <c r="U138" s="308"/>
      <c r="V138" s="308"/>
      <c r="W138" s="308"/>
      <c r="X138" s="308"/>
      <c r="Y138" s="279"/>
      <c r="Z138" s="279"/>
      <c r="AA138" s="279"/>
      <c r="AB138" s="279"/>
      <c r="AC138" s="279"/>
    </row>
    <row r="139" spans="1:47" s="232" customFormat="1" ht="8.25" customHeight="1" x14ac:dyDescent="0.25">
      <c r="A139" s="4"/>
      <c r="B139" s="19"/>
      <c r="C139" s="142"/>
      <c r="D139" s="141"/>
      <c r="E139" s="141"/>
      <c r="F139" s="157"/>
      <c r="G139" s="157"/>
      <c r="H139" s="157"/>
      <c r="I139" s="158"/>
      <c r="J139" s="28"/>
      <c r="K139" s="51"/>
      <c r="L139" s="19"/>
      <c r="M139" s="196"/>
      <c r="N139" s="196"/>
      <c r="O139" s="196"/>
      <c r="P139" s="196"/>
      <c r="Q139" s="196"/>
      <c r="R139" s="293"/>
      <c r="S139" s="294"/>
      <c r="T139" s="28"/>
      <c r="U139" s="308"/>
      <c r="V139" s="308"/>
      <c r="W139" s="308"/>
      <c r="X139" s="308"/>
      <c r="Y139" s="279"/>
      <c r="Z139" s="279"/>
      <c r="AA139" s="279"/>
      <c r="AB139" s="279"/>
      <c r="AC139" s="279"/>
    </row>
    <row r="140" spans="1:47" s="232" customFormat="1" ht="29.25" customHeight="1" x14ac:dyDescent="0.25">
      <c r="A140" s="4"/>
      <c r="B140" s="19"/>
      <c r="C140" s="599" t="s">
        <v>32</v>
      </c>
      <c r="D140" s="600"/>
      <c r="E140" s="600"/>
      <c r="F140" s="600"/>
      <c r="G140" s="600"/>
      <c r="H140" s="600"/>
      <c r="I140" s="601"/>
      <c r="J140" s="28"/>
      <c r="K140" s="14"/>
      <c r="L140" s="19"/>
      <c r="M140" s="196"/>
      <c r="N140" s="196"/>
      <c r="O140" s="196"/>
      <c r="P140" s="196"/>
      <c r="Q140" s="196"/>
      <c r="R140" s="293"/>
      <c r="S140" s="294"/>
      <c r="T140" s="28"/>
      <c r="U140" s="308"/>
      <c r="V140" s="308"/>
      <c r="W140" s="308"/>
      <c r="X140" s="308"/>
      <c r="Y140" s="279"/>
      <c r="Z140" s="279"/>
      <c r="AA140" s="279"/>
      <c r="AB140" s="279"/>
      <c r="AC140" s="279"/>
    </row>
    <row r="141" spans="1:47" s="232" customFormat="1" x14ac:dyDescent="0.25">
      <c r="A141" s="4"/>
      <c r="B141" s="19"/>
      <c r="C141" s="599"/>
      <c r="D141" s="600"/>
      <c r="E141" s="602"/>
      <c r="F141" s="100"/>
      <c r="G141" s="157" t="s">
        <v>5</v>
      </c>
      <c r="H141" s="101"/>
      <c r="I141" s="158" t="s">
        <v>4</v>
      </c>
      <c r="J141" s="28"/>
      <c r="K141" s="14"/>
      <c r="L141" s="19"/>
      <c r="M141" s="196"/>
      <c r="N141" s="196"/>
      <c r="O141" s="196"/>
      <c r="P141" s="196"/>
      <c r="Q141" s="196"/>
      <c r="R141" s="293"/>
      <c r="S141" s="294"/>
      <c r="T141" s="28"/>
      <c r="U141" s="308"/>
      <c r="V141" s="308"/>
      <c r="W141" s="308"/>
      <c r="X141" s="308"/>
      <c r="Y141" s="268"/>
      <c r="Z141" s="279"/>
      <c r="AA141" s="279"/>
      <c r="AB141" s="279"/>
      <c r="AC141" s="279"/>
    </row>
    <row r="142" spans="1:47" s="232" customFormat="1" ht="5.4" customHeight="1" x14ac:dyDescent="0.25">
      <c r="A142" s="4"/>
      <c r="B142" s="178"/>
      <c r="C142" s="371"/>
      <c r="D142" s="372"/>
      <c r="E142" s="372"/>
      <c r="F142" s="373"/>
      <c r="G142" s="374"/>
      <c r="H142" s="375"/>
      <c r="I142" s="376"/>
      <c r="J142" s="28"/>
      <c r="K142" s="14"/>
      <c r="L142" s="178"/>
      <c r="M142" s="196"/>
      <c r="N142" s="196"/>
      <c r="O142" s="196"/>
      <c r="P142" s="196"/>
      <c r="Q142" s="196"/>
      <c r="R142" s="293"/>
      <c r="S142" s="294"/>
      <c r="T142" s="28"/>
      <c r="U142" s="308"/>
      <c r="V142" s="308"/>
      <c r="W142" s="308"/>
      <c r="X142" s="308"/>
      <c r="Y142" s="268"/>
      <c r="Z142" s="279"/>
      <c r="AA142" s="279"/>
      <c r="AB142" s="279"/>
      <c r="AC142" s="279"/>
    </row>
    <row r="143" spans="1:47" s="341" customFormat="1" ht="7.5" customHeight="1" thickBot="1" x14ac:dyDescent="0.3">
      <c r="A143" s="333"/>
      <c r="B143" s="334"/>
      <c r="C143" s="335"/>
      <c r="D143" s="336"/>
      <c r="E143" s="336"/>
      <c r="F143" s="336"/>
      <c r="G143" s="336"/>
      <c r="H143" s="336"/>
      <c r="I143" s="336"/>
      <c r="J143" s="337"/>
      <c r="K143" s="333"/>
      <c r="L143" s="334"/>
      <c r="M143" s="335"/>
      <c r="N143" s="336"/>
      <c r="O143" s="336"/>
      <c r="P143" s="336"/>
      <c r="Q143" s="336"/>
      <c r="R143" s="336"/>
      <c r="S143" s="336"/>
      <c r="T143" s="337"/>
      <c r="U143" s="338"/>
      <c r="V143" s="339"/>
      <c r="W143" s="340"/>
      <c r="X143" s="339"/>
      <c r="Y143" s="339"/>
      <c r="Z143" s="182"/>
      <c r="AA143" s="97"/>
      <c r="AB143" s="339"/>
      <c r="AC143" s="339"/>
      <c r="AD143" s="339"/>
      <c r="AE143" s="339"/>
      <c r="AF143" s="339"/>
      <c r="AG143" s="339"/>
      <c r="AH143" s="339"/>
      <c r="AI143" s="339"/>
      <c r="AJ143" s="339"/>
      <c r="AK143" s="339"/>
      <c r="AL143" s="339"/>
      <c r="AM143" s="339"/>
      <c r="AN143" s="339"/>
      <c r="AO143" s="339"/>
      <c r="AP143" s="339"/>
      <c r="AQ143" s="339"/>
      <c r="AR143" s="339"/>
      <c r="AS143" s="339"/>
      <c r="AT143" s="339"/>
      <c r="AU143" s="339"/>
    </row>
    <row r="144" spans="1:47" s="341" customFormat="1" ht="7.5" customHeight="1" x14ac:dyDescent="0.25">
      <c r="A144" s="333"/>
      <c r="B144" s="342"/>
      <c r="C144" s="343"/>
      <c r="D144" s="344"/>
      <c r="E144" s="344"/>
      <c r="F144" s="344"/>
      <c r="G144" s="344"/>
      <c r="H144" s="344"/>
      <c r="I144" s="344"/>
      <c r="J144" s="333"/>
      <c r="K144" s="333"/>
      <c r="L144" s="342"/>
      <c r="M144" s="343"/>
      <c r="N144" s="344"/>
      <c r="O144" s="344"/>
      <c r="P144" s="344"/>
      <c r="Q144" s="344"/>
      <c r="R144" s="344"/>
      <c r="S144" s="344"/>
      <c r="T144" s="333"/>
      <c r="U144" s="338"/>
      <c r="V144" s="339"/>
      <c r="W144" s="340"/>
      <c r="X144" s="339"/>
      <c r="Y144" s="339"/>
      <c r="Z144" s="182"/>
      <c r="AA144" s="97"/>
      <c r="AB144" s="339"/>
      <c r="AC144" s="339"/>
      <c r="AD144" s="339"/>
      <c r="AE144" s="339"/>
      <c r="AF144" s="339"/>
      <c r="AG144" s="339"/>
      <c r="AH144" s="339"/>
      <c r="AI144" s="339"/>
      <c r="AJ144" s="339"/>
      <c r="AK144" s="339"/>
      <c r="AL144" s="339"/>
      <c r="AM144" s="339"/>
      <c r="AN144" s="339"/>
      <c r="AO144" s="339"/>
      <c r="AP144" s="339"/>
      <c r="AQ144" s="339"/>
      <c r="AR144" s="339"/>
      <c r="AS144" s="339"/>
      <c r="AT144" s="339"/>
      <c r="AU144" s="339"/>
    </row>
    <row r="145" spans="1:48" s="341" customFormat="1" ht="6" customHeight="1" x14ac:dyDescent="0.25">
      <c r="A145" s="333"/>
      <c r="B145" s="345"/>
      <c r="C145" s="346"/>
      <c r="D145" s="347"/>
      <c r="E145" s="347"/>
      <c r="F145" s="347"/>
      <c r="G145" s="347"/>
      <c r="H145" s="347"/>
      <c r="I145" s="347"/>
      <c r="J145" s="348"/>
      <c r="K145" s="338"/>
      <c r="L145" s="345"/>
      <c r="M145" s="346"/>
      <c r="N145" s="347"/>
      <c r="O145" s="347"/>
      <c r="P145" s="347"/>
      <c r="Q145" s="347"/>
      <c r="R145" s="347"/>
      <c r="S145" s="347"/>
      <c r="T145" s="348"/>
      <c r="U145" s="338"/>
      <c r="V145" s="339"/>
      <c r="W145" s="340"/>
      <c r="X145" s="339"/>
      <c r="Y145" s="339"/>
      <c r="Z145" s="182"/>
      <c r="AA145" s="97"/>
      <c r="AB145" s="339"/>
      <c r="AC145" s="339"/>
      <c r="AD145" s="339"/>
      <c r="AE145" s="339"/>
      <c r="AF145" s="339"/>
      <c r="AG145" s="339"/>
      <c r="AH145" s="339"/>
      <c r="AI145" s="339"/>
      <c r="AJ145" s="339"/>
      <c r="AK145" s="339"/>
      <c r="AL145" s="339"/>
      <c r="AM145" s="339"/>
      <c r="AN145" s="339"/>
      <c r="AO145" s="339"/>
      <c r="AP145" s="339"/>
      <c r="AQ145" s="339"/>
      <c r="AR145" s="339"/>
      <c r="AS145" s="339"/>
      <c r="AT145" s="339"/>
      <c r="AU145" s="339"/>
    </row>
    <row r="146" spans="1:48" s="341" customFormat="1" ht="12.75" customHeight="1" x14ac:dyDescent="0.25">
      <c r="A146" s="333"/>
      <c r="B146" s="349" t="s">
        <v>91</v>
      </c>
      <c r="C146" s="325"/>
      <c r="D146" s="332"/>
      <c r="E146" s="332"/>
      <c r="F146" s="332"/>
      <c r="G146" s="332"/>
      <c r="H146" s="332"/>
      <c r="I146" s="350" t="s">
        <v>92</v>
      </c>
      <c r="J146" s="351"/>
      <c r="K146" s="338"/>
      <c r="L146" s="349" t="s">
        <v>91</v>
      </c>
      <c r="M146" s="325"/>
      <c r="N146" s="332"/>
      <c r="O146" s="332"/>
      <c r="P146" s="332"/>
      <c r="Q146" s="332"/>
      <c r="R146" s="332"/>
      <c r="S146" s="350" t="s">
        <v>92</v>
      </c>
      <c r="T146" s="351"/>
      <c r="U146" s="338"/>
      <c r="V146" s="339"/>
      <c r="W146" s="340"/>
      <c r="X146" s="339"/>
      <c r="Y146" s="339"/>
      <c r="Z146" s="182"/>
      <c r="AA146" s="97"/>
      <c r="AB146" s="339"/>
      <c r="AC146" s="339"/>
      <c r="AD146" s="339"/>
      <c r="AE146" s="339"/>
      <c r="AF146" s="339"/>
      <c r="AG146" s="339"/>
      <c r="AH146" s="339"/>
      <c r="AI146" s="339"/>
      <c r="AJ146" s="339"/>
      <c r="AK146" s="339"/>
      <c r="AL146" s="339"/>
      <c r="AM146" s="339"/>
      <c r="AN146" s="339"/>
      <c r="AO146" s="339"/>
      <c r="AP146" s="339"/>
      <c r="AQ146" s="339"/>
      <c r="AR146" s="339"/>
      <c r="AS146" s="339"/>
      <c r="AT146" s="339"/>
      <c r="AU146" s="339"/>
    </row>
    <row r="147" spans="1:48" s="341" customFormat="1" ht="5.25" customHeight="1" x14ac:dyDescent="0.25">
      <c r="A147" s="333"/>
      <c r="B147" s="317"/>
      <c r="C147" s="325"/>
      <c r="D147" s="332"/>
      <c r="E147" s="332"/>
      <c r="F147" s="332"/>
      <c r="G147" s="332"/>
      <c r="H147" s="332"/>
      <c r="I147" s="344"/>
      <c r="J147" s="351"/>
      <c r="K147" s="338"/>
      <c r="L147" s="317"/>
      <c r="M147" s="325"/>
      <c r="N147" s="332"/>
      <c r="O147" s="332"/>
      <c r="P147" s="332"/>
      <c r="Q147" s="332"/>
      <c r="R147" s="332"/>
      <c r="S147" s="344"/>
      <c r="T147" s="351"/>
      <c r="U147" s="338"/>
      <c r="V147" s="339"/>
      <c r="W147" s="340"/>
      <c r="X147" s="339"/>
      <c r="Y147" s="339"/>
      <c r="Z147" s="182"/>
      <c r="AA147" s="97"/>
      <c r="AB147" s="339"/>
      <c r="AC147" s="339"/>
      <c r="AD147" s="339"/>
      <c r="AE147" s="339"/>
      <c r="AF147" s="339"/>
      <c r="AG147" s="339"/>
      <c r="AH147" s="339"/>
      <c r="AI147" s="339"/>
      <c r="AJ147" s="339"/>
      <c r="AK147" s="339"/>
      <c r="AL147" s="339"/>
      <c r="AM147" s="339"/>
      <c r="AN147" s="339"/>
      <c r="AO147" s="339"/>
      <c r="AP147" s="339"/>
      <c r="AQ147" s="339"/>
      <c r="AR147" s="339"/>
      <c r="AS147" s="339"/>
      <c r="AT147" s="339"/>
      <c r="AU147" s="339"/>
    </row>
    <row r="148" spans="1:48" s="341" customFormat="1" ht="12.75" customHeight="1" x14ac:dyDescent="0.25">
      <c r="A148" s="333"/>
      <c r="B148" s="317"/>
      <c r="C148" s="431"/>
      <c r="D148" s="432"/>
      <c r="E148" s="432"/>
      <c r="F148" s="432"/>
      <c r="G148" s="432"/>
      <c r="H148" s="433"/>
      <c r="I148" s="432"/>
      <c r="J148" s="351"/>
      <c r="K148" s="338"/>
      <c r="L148" s="317"/>
      <c r="M148" s="431" t="str">
        <f>IF($P$26="J",C148," ")</f>
        <v xml:space="preserve"> </v>
      </c>
      <c r="N148" s="432"/>
      <c r="O148" s="432"/>
      <c r="P148" s="432"/>
      <c r="Q148" s="432"/>
      <c r="R148" s="433" t="str">
        <f t="shared" ref="R148:R153" si="16">IF($P$26="J",H148,"")</f>
        <v/>
      </c>
      <c r="S148" s="432"/>
      <c r="T148" s="351"/>
      <c r="U148" s="338"/>
      <c r="V148" s="339"/>
      <c r="W148" s="340"/>
      <c r="X148" s="339"/>
      <c r="Y148" s="339"/>
      <c r="Z148" s="182"/>
      <c r="AA148" s="97"/>
      <c r="AB148" s="339"/>
      <c r="AC148" s="339"/>
      <c r="AD148" s="339"/>
      <c r="AE148" s="339"/>
      <c r="AF148" s="339"/>
      <c r="AG148" s="339"/>
      <c r="AH148" s="339"/>
      <c r="AI148" s="339"/>
      <c r="AJ148" s="339"/>
      <c r="AK148" s="339"/>
      <c r="AL148" s="339"/>
      <c r="AM148" s="339"/>
      <c r="AN148" s="339"/>
      <c r="AO148" s="339"/>
      <c r="AP148" s="339"/>
      <c r="AQ148" s="339"/>
      <c r="AR148" s="339"/>
      <c r="AS148" s="339"/>
      <c r="AT148" s="339"/>
      <c r="AU148" s="339"/>
    </row>
    <row r="149" spans="1:48" s="341" customFormat="1" ht="12.75" customHeight="1" x14ac:dyDescent="0.25">
      <c r="A149" s="333"/>
      <c r="B149" s="317"/>
      <c r="C149" s="431"/>
      <c r="D149" s="432"/>
      <c r="E149" s="432"/>
      <c r="F149" s="432"/>
      <c r="G149" s="432"/>
      <c r="H149" s="433"/>
      <c r="I149" s="432"/>
      <c r="J149" s="351"/>
      <c r="K149" s="338"/>
      <c r="L149" s="317"/>
      <c r="M149" s="431" t="str">
        <f t="shared" ref="M149:M153" si="17">IF($P$26="J",C149,"")</f>
        <v/>
      </c>
      <c r="N149" s="432"/>
      <c r="O149" s="432"/>
      <c r="P149" s="432"/>
      <c r="Q149" s="432"/>
      <c r="R149" s="433" t="str">
        <f t="shared" si="16"/>
        <v/>
      </c>
      <c r="S149" s="432"/>
      <c r="T149" s="351"/>
      <c r="U149" s="338"/>
      <c r="V149" s="339"/>
      <c r="W149" s="340"/>
      <c r="X149" s="339"/>
      <c r="Y149" s="339"/>
      <c r="Z149" s="182"/>
      <c r="AA149" s="97"/>
      <c r="AB149" s="339"/>
      <c r="AC149" s="339"/>
      <c r="AD149" s="339"/>
      <c r="AE149" s="339"/>
      <c r="AF149" s="339"/>
      <c r="AG149" s="339"/>
      <c r="AH149" s="339"/>
      <c r="AI149" s="339"/>
      <c r="AJ149" s="339"/>
      <c r="AK149" s="339"/>
      <c r="AL149" s="339"/>
      <c r="AM149" s="339"/>
      <c r="AN149" s="339"/>
      <c r="AO149" s="339"/>
      <c r="AP149" s="339"/>
      <c r="AQ149" s="339"/>
      <c r="AR149" s="339"/>
      <c r="AS149" s="339"/>
      <c r="AT149" s="339"/>
      <c r="AU149" s="339"/>
    </row>
    <row r="150" spans="1:48" s="341" customFormat="1" ht="12.75" customHeight="1" x14ac:dyDescent="0.25">
      <c r="A150" s="333"/>
      <c r="B150" s="317"/>
      <c r="C150" s="520"/>
      <c r="D150" s="521"/>
      <c r="E150" s="521"/>
      <c r="F150" s="521"/>
      <c r="G150" s="521"/>
      <c r="H150" s="522"/>
      <c r="I150" s="521"/>
      <c r="J150" s="351"/>
      <c r="K150" s="338"/>
      <c r="L150" s="317"/>
      <c r="M150" s="431" t="str">
        <f t="shared" si="17"/>
        <v/>
      </c>
      <c r="N150" s="432"/>
      <c r="O150" s="432"/>
      <c r="P150" s="432"/>
      <c r="Q150" s="432"/>
      <c r="R150" s="433" t="str">
        <f t="shared" si="16"/>
        <v/>
      </c>
      <c r="S150" s="432"/>
      <c r="T150" s="351"/>
      <c r="U150" s="338"/>
      <c r="V150" s="339"/>
      <c r="W150" s="340"/>
      <c r="X150" s="339"/>
      <c r="Y150" s="339"/>
      <c r="Z150" s="182"/>
      <c r="AA150" s="97"/>
      <c r="AB150" s="339"/>
      <c r="AC150" s="339"/>
      <c r="AD150" s="339"/>
      <c r="AE150" s="339"/>
      <c r="AF150" s="339"/>
      <c r="AG150" s="339"/>
      <c r="AH150" s="339"/>
      <c r="AI150" s="339"/>
      <c r="AJ150" s="339"/>
      <c r="AK150" s="339"/>
      <c r="AL150" s="339"/>
      <c r="AM150" s="339"/>
      <c r="AN150" s="339"/>
      <c r="AO150" s="339"/>
      <c r="AP150" s="339"/>
      <c r="AQ150" s="339"/>
      <c r="AR150" s="339"/>
      <c r="AS150" s="339"/>
      <c r="AT150" s="339"/>
      <c r="AU150" s="339"/>
    </row>
    <row r="151" spans="1:48" s="341" customFormat="1" ht="12.75" customHeight="1" x14ac:dyDescent="0.25">
      <c r="A151" s="333"/>
      <c r="B151" s="317"/>
      <c r="C151" s="520"/>
      <c r="D151" s="521"/>
      <c r="E151" s="521"/>
      <c r="F151" s="521"/>
      <c r="G151" s="521"/>
      <c r="H151" s="522"/>
      <c r="I151" s="521"/>
      <c r="J151" s="351"/>
      <c r="K151" s="338"/>
      <c r="L151" s="317"/>
      <c r="M151" s="431" t="str">
        <f t="shared" si="17"/>
        <v/>
      </c>
      <c r="N151" s="432"/>
      <c r="O151" s="432"/>
      <c r="P151" s="432"/>
      <c r="Q151" s="432"/>
      <c r="R151" s="433" t="str">
        <f t="shared" si="16"/>
        <v/>
      </c>
      <c r="S151" s="432"/>
      <c r="T151" s="351"/>
      <c r="U151" s="338"/>
      <c r="V151" s="339"/>
      <c r="W151" s="340"/>
      <c r="X151" s="339"/>
      <c r="Y151" s="339"/>
      <c r="Z151" s="182"/>
      <c r="AA151" s="97"/>
      <c r="AB151" s="339"/>
      <c r="AC151" s="339"/>
      <c r="AD151" s="339"/>
      <c r="AE151" s="339"/>
      <c r="AF151" s="339"/>
      <c r="AG151" s="339"/>
      <c r="AH151" s="339"/>
      <c r="AI151" s="339"/>
      <c r="AJ151" s="339"/>
      <c r="AK151" s="339"/>
      <c r="AL151" s="339"/>
      <c r="AM151" s="339"/>
      <c r="AN151" s="339"/>
      <c r="AO151" s="339"/>
      <c r="AP151" s="339"/>
      <c r="AQ151" s="339"/>
      <c r="AR151" s="339"/>
      <c r="AS151" s="339"/>
      <c r="AT151" s="339"/>
      <c r="AU151" s="339"/>
    </row>
    <row r="152" spans="1:48" s="341" customFormat="1" ht="12.75" customHeight="1" x14ac:dyDescent="0.25">
      <c r="A152" s="333"/>
      <c r="B152" s="317"/>
      <c r="C152" s="520"/>
      <c r="D152" s="521"/>
      <c r="E152" s="521"/>
      <c r="F152" s="521"/>
      <c r="G152" s="521"/>
      <c r="H152" s="522"/>
      <c r="I152" s="521"/>
      <c r="J152" s="351"/>
      <c r="K152" s="338"/>
      <c r="L152" s="317"/>
      <c r="M152" s="431" t="str">
        <f t="shared" si="17"/>
        <v/>
      </c>
      <c r="N152" s="432"/>
      <c r="O152" s="432"/>
      <c r="P152" s="432"/>
      <c r="Q152" s="432"/>
      <c r="R152" s="433" t="str">
        <f t="shared" si="16"/>
        <v/>
      </c>
      <c r="S152" s="432"/>
      <c r="T152" s="351"/>
      <c r="U152" s="338"/>
      <c r="V152" s="339"/>
      <c r="W152" s="340"/>
      <c r="X152" s="339"/>
      <c r="Y152" s="339"/>
      <c r="Z152" s="182"/>
      <c r="AA152" s="97"/>
      <c r="AB152" s="339"/>
      <c r="AC152" s="339"/>
      <c r="AD152" s="339"/>
      <c r="AE152" s="339"/>
      <c r="AF152" s="339"/>
      <c r="AG152" s="339"/>
      <c r="AH152" s="339"/>
      <c r="AI152" s="339"/>
      <c r="AJ152" s="339"/>
      <c r="AK152" s="339"/>
      <c r="AL152" s="339"/>
      <c r="AM152" s="339"/>
      <c r="AN152" s="339"/>
      <c r="AO152" s="339"/>
      <c r="AP152" s="339"/>
      <c r="AQ152" s="339"/>
      <c r="AR152" s="339"/>
      <c r="AS152" s="339"/>
      <c r="AT152" s="339"/>
      <c r="AU152" s="339"/>
    </row>
    <row r="153" spans="1:48" s="341" customFormat="1" ht="12.75" customHeight="1" x14ac:dyDescent="0.25">
      <c r="A153" s="333"/>
      <c r="B153" s="352"/>
      <c r="C153" s="520"/>
      <c r="D153" s="521"/>
      <c r="E153" s="521"/>
      <c r="F153" s="521"/>
      <c r="G153" s="521"/>
      <c r="H153" s="522"/>
      <c r="I153" s="521"/>
      <c r="J153" s="351"/>
      <c r="K153" s="338"/>
      <c r="L153" s="352"/>
      <c r="M153" s="431" t="str">
        <f t="shared" si="17"/>
        <v/>
      </c>
      <c r="N153" s="432"/>
      <c r="O153" s="432"/>
      <c r="P153" s="432"/>
      <c r="Q153" s="432"/>
      <c r="R153" s="433" t="str">
        <f t="shared" si="16"/>
        <v/>
      </c>
      <c r="S153" s="432"/>
      <c r="T153" s="351"/>
      <c r="U153" s="338"/>
      <c r="V153" s="339"/>
      <c r="W153" s="340"/>
      <c r="X153" s="339"/>
      <c r="Y153" s="339"/>
      <c r="Z153" s="182"/>
      <c r="AA153" s="97"/>
      <c r="AB153" s="339"/>
      <c r="AC153" s="339"/>
      <c r="AD153" s="339"/>
      <c r="AE153" s="339"/>
      <c r="AF153" s="339"/>
      <c r="AG153" s="339"/>
      <c r="AH153" s="339"/>
      <c r="AI153" s="339"/>
      <c r="AJ153" s="339"/>
      <c r="AK153" s="339"/>
      <c r="AL153" s="339"/>
      <c r="AM153" s="339"/>
      <c r="AN153" s="339"/>
      <c r="AO153" s="339"/>
      <c r="AP153" s="339"/>
      <c r="AQ153" s="339"/>
      <c r="AR153" s="339"/>
      <c r="AS153" s="339"/>
      <c r="AT153" s="339"/>
      <c r="AU153" s="339"/>
    </row>
    <row r="154" spans="1:48" s="341" customFormat="1" ht="7.5" customHeight="1" x14ac:dyDescent="0.25">
      <c r="A154" s="333"/>
      <c r="B154" s="353"/>
      <c r="C154" s="354"/>
      <c r="D154" s="355"/>
      <c r="E154" s="355"/>
      <c r="F154" s="355"/>
      <c r="G154" s="355"/>
      <c r="H154" s="355"/>
      <c r="I154" s="355"/>
      <c r="J154" s="356"/>
      <c r="K154" s="338"/>
      <c r="L154" s="353"/>
      <c r="M154" s="354"/>
      <c r="N154" s="355"/>
      <c r="O154" s="355"/>
      <c r="P154" s="355"/>
      <c r="Q154" s="355"/>
      <c r="R154" s="355"/>
      <c r="S154" s="355"/>
      <c r="T154" s="356"/>
      <c r="U154" s="338"/>
      <c r="V154" s="339"/>
      <c r="W154" s="340"/>
      <c r="X154" s="339"/>
      <c r="Y154" s="339"/>
      <c r="Z154" s="182"/>
      <c r="AA154" s="97"/>
      <c r="AB154" s="339"/>
      <c r="AC154" s="339"/>
      <c r="AD154" s="339"/>
      <c r="AE154" s="339"/>
      <c r="AF154" s="339"/>
      <c r="AG154" s="339"/>
      <c r="AH154" s="339"/>
      <c r="AI154" s="339"/>
      <c r="AJ154" s="339"/>
      <c r="AK154" s="339"/>
      <c r="AL154" s="339"/>
      <c r="AM154" s="339"/>
      <c r="AN154" s="339"/>
      <c r="AO154" s="339"/>
      <c r="AP154" s="339"/>
      <c r="AQ154" s="339"/>
      <c r="AR154" s="339"/>
      <c r="AS154" s="339"/>
      <c r="AT154" s="339"/>
      <c r="AU154" s="339"/>
    </row>
    <row r="155" spans="1:48" s="182" customFormat="1" ht="18.600000000000001" customHeight="1" x14ac:dyDescent="0.25">
      <c r="A155" s="357"/>
      <c r="G155" s="358"/>
      <c r="H155" s="359"/>
      <c r="K155" s="357"/>
      <c r="L155" s="97"/>
      <c r="M155" s="97"/>
      <c r="N155" s="97"/>
      <c r="O155" s="97"/>
      <c r="P155" s="97"/>
      <c r="Q155" s="97"/>
      <c r="R155" s="97"/>
      <c r="S155" s="97"/>
      <c r="T155" s="97"/>
      <c r="U155" s="97"/>
      <c r="AI155" s="360"/>
      <c r="AJ155" s="360"/>
      <c r="AK155" s="360"/>
      <c r="AL155" s="360"/>
      <c r="AM155" s="360"/>
      <c r="AN155" s="360"/>
      <c r="AO155" s="360"/>
      <c r="AP155" s="360"/>
      <c r="AQ155" s="360"/>
      <c r="AR155" s="360"/>
      <c r="AS155" s="360"/>
      <c r="AT155" s="360"/>
      <c r="AU155" s="360"/>
      <c r="AV155" s="361"/>
    </row>
    <row r="156" spans="1:48" s="232" customFormat="1" ht="18.75" customHeight="1" x14ac:dyDescent="0.25">
      <c r="A156" s="4"/>
      <c r="B156" s="4"/>
      <c r="C156" s="4"/>
      <c r="D156" s="4"/>
      <c r="E156" s="4"/>
      <c r="F156" s="4"/>
      <c r="G156" s="4"/>
      <c r="H156" s="39"/>
      <c r="I156" s="40"/>
      <c r="J156" s="4"/>
      <c r="K156" s="14"/>
      <c r="L156" s="4"/>
      <c r="M156" s="4"/>
      <c r="N156" s="4"/>
      <c r="O156" s="4"/>
      <c r="P156" s="4"/>
      <c r="Q156" s="4"/>
      <c r="R156" s="4"/>
      <c r="S156" s="4"/>
      <c r="T156" s="4"/>
      <c r="U156" s="304"/>
      <c r="V156" s="315"/>
      <c r="W156" s="315"/>
      <c r="X156" s="309"/>
      <c r="Y156" s="279"/>
      <c r="Z156" s="279"/>
      <c r="AA156" s="279"/>
      <c r="AB156" s="279"/>
      <c r="AC156" s="279"/>
    </row>
    <row r="157" spans="1:48" s="232" customFormat="1" ht="7.5" customHeight="1" x14ac:dyDescent="0.25">
      <c r="A157" s="4"/>
      <c r="B157" s="42"/>
      <c r="C157" s="43"/>
      <c r="D157" s="43"/>
      <c r="E157" s="43"/>
      <c r="F157" s="43"/>
      <c r="G157" s="43"/>
      <c r="H157" s="44"/>
      <c r="I157" s="45"/>
      <c r="J157" s="46"/>
      <c r="K157" s="14"/>
      <c r="L157" s="42"/>
      <c r="M157" s="43"/>
      <c r="N157" s="43"/>
      <c r="O157" s="43"/>
      <c r="P157" s="43"/>
      <c r="Q157" s="43"/>
      <c r="R157" s="44"/>
      <c r="S157" s="45"/>
      <c r="T157" s="46"/>
      <c r="U157" s="314"/>
      <c r="V157" s="308"/>
      <c r="W157" s="308"/>
      <c r="X157" s="308"/>
      <c r="Y157" s="279"/>
      <c r="Z157" s="279"/>
      <c r="AA157" s="279"/>
      <c r="AB157" s="279"/>
      <c r="AC157" s="279"/>
    </row>
    <row r="158" spans="1:48" s="232" customFormat="1" ht="13.8" x14ac:dyDescent="0.25">
      <c r="A158" s="137"/>
      <c r="B158" s="132" t="s">
        <v>28</v>
      </c>
      <c r="C158" s="133"/>
      <c r="D158" s="133"/>
      <c r="E158" s="133"/>
      <c r="F158" s="134"/>
      <c r="G158" s="134"/>
      <c r="H158" s="134"/>
      <c r="I158" s="134"/>
      <c r="J158" s="135"/>
      <c r="K158" s="136"/>
      <c r="L158" s="132" t="s">
        <v>28</v>
      </c>
      <c r="M158" s="133"/>
      <c r="N158" s="133"/>
      <c r="O158" s="133"/>
      <c r="P158" s="134"/>
      <c r="Q158" s="134"/>
      <c r="R158" s="134"/>
      <c r="S158" s="134"/>
      <c r="T158" s="135"/>
      <c r="U158" s="314"/>
      <c r="V158" s="308"/>
      <c r="W158" s="308"/>
      <c r="X158" s="308"/>
      <c r="Y158" s="279"/>
      <c r="Z158" s="279"/>
      <c r="AA158" s="279"/>
      <c r="AB158" s="279"/>
      <c r="AC158" s="279"/>
    </row>
    <row r="159" spans="1:48" s="232" customFormat="1" ht="6" customHeight="1" x14ac:dyDescent="0.25">
      <c r="A159" s="4"/>
      <c r="B159" s="19"/>
      <c r="C159" s="157"/>
      <c r="D159" s="157"/>
      <c r="E159" s="157"/>
      <c r="F159" s="157"/>
      <c r="G159" s="157"/>
      <c r="H159" s="157"/>
      <c r="I159" s="157"/>
      <c r="J159" s="28"/>
      <c r="K159" s="51"/>
      <c r="L159" s="19"/>
      <c r="M159" s="157"/>
      <c r="N159" s="157"/>
      <c r="O159" s="157"/>
      <c r="P159" s="157"/>
      <c r="Q159" s="157"/>
      <c r="R159" s="157"/>
      <c r="S159" s="157"/>
      <c r="T159" s="10"/>
      <c r="U159" s="314"/>
      <c r="V159" s="308"/>
      <c r="W159" s="308"/>
      <c r="X159" s="308"/>
      <c r="Y159" s="279"/>
      <c r="Z159" s="279"/>
      <c r="AA159" s="279"/>
      <c r="AB159" s="279"/>
      <c r="AC159" s="279"/>
    </row>
    <row r="160" spans="1:48" s="232" customFormat="1" ht="38.25" customHeight="1" x14ac:dyDescent="0.25">
      <c r="A160" s="4"/>
      <c r="B160" s="19"/>
      <c r="C160" s="500" t="s">
        <v>93</v>
      </c>
      <c r="D160" s="500"/>
      <c r="E160" s="500"/>
      <c r="F160" s="500"/>
      <c r="G160" s="500"/>
      <c r="H160" s="500"/>
      <c r="I160" s="500"/>
      <c r="J160" s="28"/>
      <c r="K160" s="14"/>
      <c r="L160" s="19"/>
      <c r="M160" s="500" t="s">
        <v>77</v>
      </c>
      <c r="N160" s="500"/>
      <c r="O160" s="500"/>
      <c r="P160" s="500"/>
      <c r="Q160" s="500"/>
      <c r="R160" s="500"/>
      <c r="S160" s="500"/>
      <c r="T160" s="28"/>
      <c r="U160" s="314"/>
      <c r="V160" s="308"/>
      <c r="W160" s="308"/>
      <c r="X160" s="308"/>
      <c r="Y160" s="279"/>
      <c r="Z160" s="279"/>
      <c r="AA160" s="279"/>
      <c r="AB160" s="279"/>
      <c r="AC160" s="279"/>
    </row>
    <row r="161" spans="1:29" ht="52.95" customHeight="1" x14ac:dyDescent="0.25">
      <c r="B161" s="62"/>
      <c r="C161" s="517"/>
      <c r="D161" s="518"/>
      <c r="E161" s="518"/>
      <c r="F161" s="518"/>
      <c r="G161" s="518"/>
      <c r="H161" s="518"/>
      <c r="I161" s="519"/>
      <c r="J161" s="10"/>
      <c r="K161" s="6"/>
      <c r="L161" s="62"/>
      <c r="M161" s="517"/>
      <c r="N161" s="518"/>
      <c r="O161" s="518"/>
      <c r="P161" s="518"/>
      <c r="Q161" s="518"/>
      <c r="R161" s="518"/>
      <c r="S161" s="519"/>
      <c r="T161" s="10"/>
      <c r="U161" s="314"/>
      <c r="V161" s="308"/>
      <c r="W161" s="308"/>
      <c r="X161" s="308"/>
    </row>
    <row r="162" spans="1:29" ht="7.5" customHeight="1" x14ac:dyDescent="0.25">
      <c r="B162" s="19"/>
      <c r="C162" s="159"/>
      <c r="D162" s="160"/>
      <c r="E162" s="160"/>
      <c r="F162" s="160"/>
      <c r="G162" s="160"/>
      <c r="H162" s="160"/>
      <c r="I162" s="161"/>
      <c r="J162" s="28"/>
      <c r="L162" s="19"/>
      <c r="M162" s="164"/>
      <c r="N162" s="165"/>
      <c r="O162" s="165"/>
      <c r="P162" s="165"/>
      <c r="Q162" s="165"/>
      <c r="R162" s="165"/>
      <c r="S162" s="166"/>
      <c r="T162" s="28"/>
      <c r="U162" s="314"/>
      <c r="V162" s="308"/>
      <c r="W162" s="308"/>
      <c r="X162" s="308"/>
    </row>
    <row r="163" spans="1:29" ht="12.75" customHeight="1" x14ac:dyDescent="0.25">
      <c r="B163" s="19"/>
      <c r="C163" s="535" t="s">
        <v>74</v>
      </c>
      <c r="D163" s="561"/>
      <c r="E163" s="561"/>
      <c r="F163" s="561"/>
      <c r="G163" s="561"/>
      <c r="H163" s="561"/>
      <c r="I163" s="562"/>
      <c r="J163" s="28"/>
      <c r="L163" s="19"/>
      <c r="M163" s="508" t="str">
        <f>"(Soweit Abweichung:) Die Änderung des Vorhabens wird von 
mir für forstfachlich notwendig und zweckmäßig gehalten."</f>
        <v>(Soweit Abweichung:) Die Änderung des Vorhabens wird von 
mir für forstfachlich notwendig und zweckmäßig gehalten.</v>
      </c>
      <c r="N163" s="509"/>
      <c r="O163" s="509"/>
      <c r="P163" s="509"/>
      <c r="Q163" s="509"/>
      <c r="R163" s="509"/>
      <c r="S163" s="510"/>
      <c r="T163" s="28"/>
      <c r="U163" s="314"/>
      <c r="V163" s="308"/>
      <c r="W163" s="308"/>
      <c r="X163" s="308"/>
    </row>
    <row r="164" spans="1:29" x14ac:dyDescent="0.25">
      <c r="B164" s="19"/>
      <c r="C164" s="563"/>
      <c r="D164" s="561"/>
      <c r="E164" s="561"/>
      <c r="F164" s="561"/>
      <c r="G164" s="561"/>
      <c r="H164" s="561"/>
      <c r="I164" s="562"/>
      <c r="J164" s="28"/>
      <c r="L164" s="19"/>
      <c r="M164" s="511"/>
      <c r="N164" s="509"/>
      <c r="O164" s="509"/>
      <c r="P164" s="509"/>
      <c r="Q164" s="509"/>
      <c r="R164" s="509"/>
      <c r="S164" s="510"/>
      <c r="T164" s="28"/>
      <c r="U164" s="314"/>
      <c r="V164" s="308"/>
      <c r="W164" s="308"/>
      <c r="X164" s="308"/>
    </row>
    <row r="165" spans="1:29" x14ac:dyDescent="0.25">
      <c r="B165" s="19"/>
      <c r="C165" s="512"/>
      <c r="D165" s="513"/>
      <c r="E165" s="514"/>
      <c r="F165" s="503"/>
      <c r="G165" s="504"/>
      <c r="H165" s="504"/>
      <c r="I165" s="505"/>
      <c r="J165" s="28"/>
      <c r="L165" s="19"/>
      <c r="M165" s="512"/>
      <c r="N165" s="513"/>
      <c r="O165" s="514"/>
      <c r="P165" s="503"/>
      <c r="Q165" s="504"/>
      <c r="R165" s="504"/>
      <c r="S165" s="505"/>
      <c r="T165" s="28"/>
      <c r="U165" s="314"/>
      <c r="V165" s="308"/>
      <c r="W165" s="308"/>
      <c r="X165" s="308"/>
    </row>
    <row r="166" spans="1:29" x14ac:dyDescent="0.25">
      <c r="B166" s="19"/>
      <c r="C166" s="143" t="s">
        <v>7</v>
      </c>
      <c r="D166" s="144"/>
      <c r="E166" s="145"/>
      <c r="F166" s="144"/>
      <c r="G166" s="144"/>
      <c r="H166" s="144"/>
      <c r="I166" s="146" t="s">
        <v>10</v>
      </c>
      <c r="J166" s="28"/>
      <c r="L166" s="19"/>
      <c r="M166" s="143" t="s">
        <v>7</v>
      </c>
      <c r="N166" s="144"/>
      <c r="O166" s="145"/>
      <c r="P166" s="144"/>
      <c r="Q166" s="144"/>
      <c r="R166" s="144"/>
      <c r="S166" s="146" t="s">
        <v>10</v>
      </c>
      <c r="T166" s="28"/>
      <c r="U166" s="304"/>
      <c r="V166" s="309"/>
      <c r="W166" s="309"/>
      <c r="X166" s="309"/>
    </row>
    <row r="167" spans="1:29" ht="6.75" customHeight="1" x14ac:dyDescent="0.25">
      <c r="B167" s="19"/>
      <c r="C167" s="14"/>
      <c r="D167" s="14"/>
      <c r="E167" s="479"/>
      <c r="F167" s="479"/>
      <c r="G167" s="479"/>
      <c r="H167" s="479"/>
      <c r="I167" s="47"/>
      <c r="J167" s="28"/>
      <c r="L167" s="19"/>
      <c r="M167" s="14"/>
      <c r="N167" s="14"/>
      <c r="O167" s="479"/>
      <c r="P167" s="479"/>
      <c r="Q167" s="479"/>
      <c r="R167" s="479"/>
      <c r="S167" s="14"/>
      <c r="T167" s="28"/>
      <c r="U167" s="304"/>
      <c r="V167" s="309"/>
      <c r="W167" s="309"/>
      <c r="X167" s="309"/>
    </row>
    <row r="168" spans="1:29" s="194" customFormat="1" ht="4.95" customHeight="1" x14ac:dyDescent="0.25">
      <c r="A168" s="4"/>
      <c r="B168" s="20"/>
      <c r="C168" s="129"/>
      <c r="D168" s="129"/>
      <c r="E168" s="129"/>
      <c r="F168" s="177"/>
      <c r="G168" s="177"/>
      <c r="H168" s="177"/>
      <c r="I168" s="177"/>
      <c r="J168" s="26"/>
      <c r="K168" s="51"/>
      <c r="L168" s="20"/>
      <c r="M168" s="24"/>
      <c r="N168" s="24"/>
      <c r="O168" s="24"/>
      <c r="P168" s="24"/>
      <c r="Q168" s="24"/>
      <c r="R168" s="24"/>
      <c r="S168" s="24"/>
      <c r="T168" s="26"/>
      <c r="U168" s="304"/>
      <c r="V168" s="309"/>
      <c r="W168" s="309"/>
      <c r="X168" s="309"/>
      <c r="Y168" s="279"/>
      <c r="Z168" s="279"/>
      <c r="AA168" s="279"/>
      <c r="AB168" s="279"/>
      <c r="AC168" s="279"/>
    </row>
    <row r="169" spans="1:29" s="194" customFormat="1" ht="7.95" customHeight="1" x14ac:dyDescent="0.25">
      <c r="A169" s="4"/>
      <c r="B169" s="42"/>
      <c r="C169" s="43"/>
      <c r="D169" s="43"/>
      <c r="E169" s="43"/>
      <c r="F169" s="43"/>
      <c r="G169" s="43"/>
      <c r="H169" s="44"/>
      <c r="I169" s="45"/>
      <c r="J169" s="46"/>
      <c r="K169" s="14"/>
      <c r="L169" s="42"/>
      <c r="M169" s="43"/>
      <c r="N169" s="43"/>
      <c r="O169" s="43"/>
      <c r="P169" s="43"/>
      <c r="Q169" s="43"/>
      <c r="R169" s="44"/>
      <c r="S169" s="45"/>
      <c r="T169" s="46"/>
      <c r="U169" s="304"/>
      <c r="V169" s="309"/>
      <c r="W169" s="309"/>
      <c r="X169" s="309"/>
      <c r="Y169" s="279"/>
      <c r="Z169" s="279"/>
      <c r="AA169" s="279"/>
      <c r="AB169" s="279"/>
      <c r="AC169" s="279"/>
    </row>
    <row r="170" spans="1:29" ht="13.8" x14ac:dyDescent="0.25">
      <c r="B170" s="132" t="s">
        <v>47</v>
      </c>
      <c r="C170" s="73"/>
      <c r="D170" s="167"/>
      <c r="E170" s="167"/>
      <c r="F170" s="168"/>
      <c r="G170" s="168"/>
      <c r="H170" s="168"/>
      <c r="I170" s="168"/>
      <c r="J170" s="10"/>
      <c r="K170" s="6"/>
      <c r="L170" s="132" t="s">
        <v>47</v>
      </c>
      <c r="M170" s="73"/>
      <c r="N170" s="167"/>
      <c r="O170" s="167"/>
      <c r="P170" s="168"/>
      <c r="Q170" s="168"/>
      <c r="R170" s="168"/>
      <c r="S170" s="168"/>
      <c r="T170" s="10"/>
      <c r="U170" s="304"/>
      <c r="V170" s="309"/>
      <c r="W170" s="309"/>
      <c r="X170" s="309"/>
    </row>
    <row r="171" spans="1:29" ht="8.25" customHeight="1" x14ac:dyDescent="0.25">
      <c r="B171" s="1"/>
      <c r="C171" s="167"/>
      <c r="D171" s="167"/>
      <c r="E171" s="167"/>
      <c r="F171" s="6"/>
      <c r="G171" s="6"/>
      <c r="H171" s="11"/>
      <c r="I171" s="16"/>
      <c r="J171" s="10"/>
      <c r="K171" s="6"/>
      <c r="L171" s="1"/>
      <c r="M171" s="167"/>
      <c r="N171" s="167"/>
      <c r="O171" s="167"/>
      <c r="P171" s="6"/>
      <c r="Q171" s="6"/>
      <c r="R171" s="11"/>
      <c r="S171" s="16"/>
      <c r="T171" s="10"/>
      <c r="U171" s="304"/>
      <c r="V171" s="309"/>
      <c r="W171" s="309"/>
      <c r="X171" s="309"/>
    </row>
    <row r="172" spans="1:29" ht="8.25" customHeight="1" x14ac:dyDescent="0.25">
      <c r="B172" s="19"/>
      <c r="C172" s="159"/>
      <c r="D172" s="147"/>
      <c r="E172" s="147"/>
      <c r="F172" s="147"/>
      <c r="G172" s="147"/>
      <c r="H172" s="147"/>
      <c r="I172" s="148"/>
      <c r="J172" s="28"/>
      <c r="K172" s="51"/>
      <c r="L172" s="19"/>
      <c r="M172" s="549"/>
      <c r="N172" s="550"/>
      <c r="O172" s="550"/>
      <c r="P172" s="550"/>
      <c r="Q172" s="550"/>
      <c r="R172" s="550"/>
      <c r="S172" s="551"/>
      <c r="T172" s="28"/>
      <c r="U172" s="304"/>
      <c r="V172" s="309"/>
      <c r="W172" s="309"/>
      <c r="X172" s="309"/>
    </row>
    <row r="173" spans="1:29" ht="16.5" customHeight="1" x14ac:dyDescent="0.25">
      <c r="B173" s="19"/>
      <c r="C173" s="538" t="s">
        <v>76</v>
      </c>
      <c r="D173" s="539"/>
      <c r="E173" s="539"/>
      <c r="F173" s="539"/>
      <c r="G173" s="539"/>
      <c r="H173" s="539"/>
      <c r="I173" s="540"/>
      <c r="J173" s="28"/>
      <c r="L173" s="19"/>
      <c r="M173" s="552"/>
      <c r="N173" s="553"/>
      <c r="O173" s="553"/>
      <c r="P173" s="553"/>
      <c r="Q173" s="553"/>
      <c r="R173" s="553"/>
      <c r="S173" s="554"/>
      <c r="T173" s="28"/>
      <c r="U173" s="304"/>
      <c r="V173" s="309"/>
      <c r="W173" s="309"/>
      <c r="X173" s="309"/>
    </row>
    <row r="174" spans="1:29" s="209" customFormat="1" ht="6" customHeight="1" x14ac:dyDescent="0.25">
      <c r="A174" s="122"/>
      <c r="B174" s="217"/>
      <c r="C174" s="544"/>
      <c r="D174" s="500"/>
      <c r="E174" s="500"/>
      <c r="F174" s="500"/>
      <c r="G174" s="500"/>
      <c r="H174" s="500"/>
      <c r="I174" s="545"/>
      <c r="J174" s="218"/>
      <c r="K174" s="196"/>
      <c r="L174" s="217"/>
      <c r="M174" s="552"/>
      <c r="N174" s="553"/>
      <c r="O174" s="553"/>
      <c r="P174" s="553"/>
      <c r="Q174" s="553"/>
      <c r="R174" s="553"/>
      <c r="S174" s="554"/>
      <c r="T174" s="218"/>
      <c r="U174" s="304"/>
      <c r="V174" s="309"/>
      <c r="W174" s="309"/>
      <c r="X174" s="309"/>
      <c r="Y174" s="279"/>
      <c r="Z174" s="279"/>
      <c r="AA174" s="279"/>
      <c r="AB174" s="279"/>
      <c r="AC174" s="279"/>
    </row>
    <row r="175" spans="1:29" s="209" customFormat="1" ht="34.950000000000003" customHeight="1" x14ac:dyDescent="0.25">
      <c r="A175" s="122"/>
      <c r="B175" s="217"/>
      <c r="C175" s="532" t="s">
        <v>114</v>
      </c>
      <c r="D175" s="533"/>
      <c r="E175" s="533"/>
      <c r="F175" s="533"/>
      <c r="G175" s="533"/>
      <c r="H175" s="533"/>
      <c r="I175" s="534"/>
      <c r="J175" s="218"/>
      <c r="K175" s="219"/>
      <c r="L175" s="217"/>
      <c r="M175" s="552"/>
      <c r="N175" s="553"/>
      <c r="O175" s="553"/>
      <c r="P175" s="553"/>
      <c r="Q175" s="553"/>
      <c r="R175" s="553"/>
      <c r="S175" s="554"/>
      <c r="T175" s="218"/>
      <c r="U175" s="304"/>
      <c r="V175" s="309"/>
      <c r="W175" s="309"/>
      <c r="X175" s="309"/>
      <c r="Y175" s="279"/>
      <c r="Z175" s="279"/>
      <c r="AA175" s="279"/>
      <c r="AB175" s="279"/>
      <c r="AC175" s="279"/>
    </row>
    <row r="176" spans="1:29" ht="6.6" customHeight="1" x14ac:dyDescent="0.25">
      <c r="B176" s="19"/>
      <c r="C176" s="169"/>
      <c r="D176" s="170"/>
      <c r="E176" s="170"/>
      <c r="F176" s="170"/>
      <c r="G176" s="170"/>
      <c r="H176" s="170"/>
      <c r="I176" s="171"/>
      <c r="J176" s="28"/>
      <c r="K176" s="51"/>
      <c r="L176" s="19"/>
      <c r="M176" s="552"/>
      <c r="N176" s="553"/>
      <c r="O176" s="553"/>
      <c r="P176" s="553"/>
      <c r="Q176" s="553"/>
      <c r="R176" s="553"/>
      <c r="S176" s="554"/>
      <c r="T176" s="28"/>
      <c r="U176" s="304"/>
      <c r="V176" s="309"/>
      <c r="W176" s="309"/>
      <c r="X176" s="309"/>
    </row>
    <row r="177" spans="1:29" x14ac:dyDescent="0.25">
      <c r="B177" s="19"/>
      <c r="C177" s="559"/>
      <c r="D177" s="560"/>
      <c r="E177" s="560"/>
      <c r="F177" s="100"/>
      <c r="G177" s="157" t="s">
        <v>5</v>
      </c>
      <c r="H177" s="101"/>
      <c r="I177" s="158" t="s">
        <v>4</v>
      </c>
      <c r="J177" s="28"/>
      <c r="L177" s="19"/>
      <c r="M177" s="552"/>
      <c r="N177" s="553"/>
      <c r="O177" s="553"/>
      <c r="P177" s="553"/>
      <c r="Q177" s="553"/>
      <c r="R177" s="553"/>
      <c r="S177" s="554"/>
      <c r="T177" s="28"/>
      <c r="U177" s="304"/>
      <c r="V177" s="309"/>
      <c r="W177" s="309"/>
      <c r="X177" s="309"/>
    </row>
    <row r="178" spans="1:29" s="209" customFormat="1" ht="49.2" customHeight="1" x14ac:dyDescent="0.25">
      <c r="A178" s="122"/>
      <c r="B178" s="217"/>
      <c r="C178" s="532" t="s">
        <v>115</v>
      </c>
      <c r="D178" s="533"/>
      <c r="E178" s="533"/>
      <c r="F178" s="533"/>
      <c r="G178" s="533"/>
      <c r="H178" s="533"/>
      <c r="I178" s="534"/>
      <c r="J178" s="218"/>
      <c r="K178" s="219"/>
      <c r="L178" s="217"/>
      <c r="M178" s="552"/>
      <c r="N178" s="553"/>
      <c r="O178" s="553"/>
      <c r="P178" s="553"/>
      <c r="Q178" s="553"/>
      <c r="R178" s="553"/>
      <c r="S178" s="554"/>
      <c r="T178" s="218"/>
      <c r="U178" s="304"/>
      <c r="V178" s="309"/>
      <c r="W178" s="309"/>
      <c r="X178" s="309"/>
      <c r="Y178" s="279"/>
      <c r="Z178" s="279"/>
      <c r="AA178" s="279"/>
      <c r="AB178" s="279"/>
      <c r="AC178" s="279"/>
    </row>
    <row r="179" spans="1:29" x14ac:dyDescent="0.25">
      <c r="B179" s="19"/>
      <c r="C179" s="535"/>
      <c r="D179" s="536"/>
      <c r="E179" s="536"/>
      <c r="F179" s="100"/>
      <c r="G179" s="157" t="s">
        <v>5</v>
      </c>
      <c r="H179" s="101"/>
      <c r="I179" s="158" t="s">
        <v>4</v>
      </c>
      <c r="J179" s="28"/>
      <c r="L179" s="19"/>
      <c r="M179" s="552"/>
      <c r="N179" s="553"/>
      <c r="O179" s="553"/>
      <c r="P179" s="553"/>
      <c r="Q179" s="553"/>
      <c r="R179" s="553"/>
      <c r="S179" s="554"/>
      <c r="T179" s="28"/>
      <c r="U179" s="304"/>
      <c r="V179" s="309"/>
      <c r="W179" s="309"/>
      <c r="X179" s="309"/>
    </row>
    <row r="180" spans="1:29" ht="16.8" hidden="1" customHeight="1" x14ac:dyDescent="0.25">
      <c r="B180" s="19"/>
      <c r="C180" s="541" t="s">
        <v>30</v>
      </c>
      <c r="D180" s="542"/>
      <c r="E180" s="542"/>
      <c r="F180" s="542"/>
      <c r="G180" s="542"/>
      <c r="H180" s="542"/>
      <c r="I180" s="543"/>
      <c r="J180" s="28"/>
      <c r="K180" s="51"/>
      <c r="L180" s="19"/>
      <c r="M180" s="552"/>
      <c r="N180" s="553"/>
      <c r="O180" s="553"/>
      <c r="P180" s="553"/>
      <c r="Q180" s="553"/>
      <c r="R180" s="553"/>
      <c r="S180" s="554"/>
      <c r="T180" s="28"/>
      <c r="U180" s="304"/>
      <c r="V180" s="309"/>
      <c r="W180" s="309"/>
      <c r="X180" s="309"/>
    </row>
    <row r="181" spans="1:29" ht="13.8" hidden="1" customHeight="1" x14ac:dyDescent="0.25">
      <c r="B181" s="19"/>
      <c r="C181" s="532" t="s">
        <v>87</v>
      </c>
      <c r="D181" s="570"/>
      <c r="E181" s="570"/>
      <c r="F181" s="570"/>
      <c r="G181" s="570"/>
      <c r="H181" s="570"/>
      <c r="I181" s="571"/>
      <c r="J181" s="28"/>
      <c r="K181" s="51"/>
      <c r="L181" s="19"/>
      <c r="M181" s="552"/>
      <c r="N181" s="553"/>
      <c r="O181" s="553"/>
      <c r="P181" s="553"/>
      <c r="Q181" s="553"/>
      <c r="R181" s="553"/>
      <c r="S181" s="554"/>
      <c r="T181" s="28"/>
      <c r="U181" s="304"/>
      <c r="V181" s="309"/>
      <c r="W181" s="309"/>
      <c r="X181" s="309"/>
    </row>
    <row r="182" spans="1:29" ht="12.6" hidden="1" customHeight="1" x14ac:dyDescent="0.25">
      <c r="B182" s="19"/>
      <c r="C182" s="532"/>
      <c r="D182" s="570"/>
      <c r="E182" s="570"/>
      <c r="F182" s="570"/>
      <c r="G182" s="570"/>
      <c r="H182" s="570"/>
      <c r="I182" s="571"/>
      <c r="J182" s="28"/>
      <c r="L182" s="19"/>
      <c r="M182" s="552"/>
      <c r="N182" s="553"/>
      <c r="O182" s="553"/>
      <c r="P182" s="553"/>
      <c r="Q182" s="553"/>
      <c r="R182" s="553"/>
      <c r="S182" s="554"/>
      <c r="T182" s="28"/>
      <c r="U182" s="304"/>
      <c r="V182" s="309"/>
      <c r="W182" s="309"/>
      <c r="X182" s="309"/>
    </row>
    <row r="183" spans="1:29" hidden="1" x14ac:dyDescent="0.25">
      <c r="B183" s="19"/>
      <c r="C183" s="162"/>
      <c r="D183" s="163"/>
      <c r="E183" s="163"/>
      <c r="F183" s="100"/>
      <c r="G183" s="157" t="s">
        <v>5</v>
      </c>
      <c r="H183" s="101"/>
      <c r="I183" s="158" t="s">
        <v>4</v>
      </c>
      <c r="J183" s="28"/>
      <c r="L183" s="19"/>
      <c r="M183" s="552"/>
      <c r="N183" s="553"/>
      <c r="O183" s="553"/>
      <c r="P183" s="553"/>
      <c r="Q183" s="553"/>
      <c r="R183" s="553"/>
      <c r="S183" s="554"/>
      <c r="T183" s="28"/>
      <c r="U183" s="304"/>
      <c r="V183" s="309"/>
      <c r="W183" s="309"/>
      <c r="X183" s="309"/>
    </row>
    <row r="184" spans="1:29" ht="6" hidden="1" customHeight="1" x14ac:dyDescent="0.25">
      <c r="B184" s="19"/>
      <c r="C184" s="142"/>
      <c r="D184" s="141"/>
      <c r="E184" s="141"/>
      <c r="F184" s="154"/>
      <c r="G184" s="157"/>
      <c r="H184" s="155"/>
      <c r="I184" s="158"/>
      <c r="J184" s="28"/>
      <c r="L184" s="19"/>
      <c r="M184" s="552"/>
      <c r="N184" s="553"/>
      <c r="O184" s="553"/>
      <c r="P184" s="553"/>
      <c r="Q184" s="553"/>
      <c r="R184" s="553"/>
      <c r="S184" s="554"/>
      <c r="T184" s="28"/>
      <c r="U184" s="304"/>
      <c r="V184" s="309"/>
      <c r="W184" s="309"/>
      <c r="X184" s="309"/>
    </row>
    <row r="185" spans="1:29" s="192" customFormat="1" ht="6" hidden="1" customHeight="1" x14ac:dyDescent="0.25">
      <c r="A185" s="4"/>
      <c r="B185" s="19"/>
      <c r="C185" s="181"/>
      <c r="D185" s="163"/>
      <c r="E185" s="163"/>
      <c r="F185" s="163"/>
      <c r="G185" s="163"/>
      <c r="H185" s="163"/>
      <c r="I185" s="158"/>
      <c r="J185" s="28"/>
      <c r="K185" s="14"/>
      <c r="L185" s="19"/>
      <c r="M185" s="552"/>
      <c r="N185" s="553"/>
      <c r="O185" s="553"/>
      <c r="P185" s="553"/>
      <c r="Q185" s="553"/>
      <c r="R185" s="553"/>
      <c r="S185" s="554"/>
      <c r="T185" s="28"/>
      <c r="U185" s="304"/>
      <c r="V185" s="309"/>
      <c r="W185" s="309"/>
      <c r="X185" s="309"/>
      <c r="Y185" s="279"/>
      <c r="Z185" s="279"/>
      <c r="AA185" s="279"/>
      <c r="AB185" s="279"/>
      <c r="AC185" s="279"/>
    </row>
    <row r="186" spans="1:29" ht="12.75" hidden="1" customHeight="1" x14ac:dyDescent="0.25">
      <c r="B186" s="19"/>
      <c r="C186" s="535" t="s">
        <v>51</v>
      </c>
      <c r="D186" s="536"/>
      <c r="E186" s="536"/>
      <c r="F186" s="536"/>
      <c r="G186" s="536"/>
      <c r="H186" s="536"/>
      <c r="I186" s="537"/>
      <c r="J186" s="28"/>
      <c r="K186" s="51"/>
      <c r="L186" s="19"/>
      <c r="M186" s="552"/>
      <c r="N186" s="553"/>
      <c r="O186" s="553"/>
      <c r="P186" s="553"/>
      <c r="Q186" s="553"/>
      <c r="R186" s="553"/>
      <c r="S186" s="554"/>
      <c r="T186" s="28"/>
      <c r="U186" s="304"/>
      <c r="V186" s="309"/>
      <c r="W186" s="309"/>
      <c r="X186" s="309"/>
    </row>
    <row r="187" spans="1:29" ht="2.25" hidden="1" customHeight="1" x14ac:dyDescent="0.25">
      <c r="B187" s="19"/>
      <c r="C187" s="535"/>
      <c r="D187" s="536"/>
      <c r="E187" s="536"/>
      <c r="F187" s="536"/>
      <c r="G187" s="536"/>
      <c r="H187" s="536"/>
      <c r="I187" s="537"/>
      <c r="J187" s="28"/>
      <c r="L187" s="19"/>
      <c r="M187" s="552"/>
      <c r="N187" s="553"/>
      <c r="O187" s="553"/>
      <c r="P187" s="553"/>
      <c r="Q187" s="553"/>
      <c r="R187" s="553"/>
      <c r="S187" s="554"/>
      <c r="T187" s="28"/>
      <c r="U187" s="304"/>
      <c r="V187" s="309"/>
      <c r="W187" s="309"/>
      <c r="X187" s="309"/>
    </row>
    <row r="188" spans="1:29" hidden="1" x14ac:dyDescent="0.25">
      <c r="B188" s="19"/>
      <c r="C188" s="162"/>
      <c r="D188" s="163"/>
      <c r="E188" s="163"/>
      <c r="F188" s="100"/>
      <c r="G188" s="157" t="s">
        <v>5</v>
      </c>
      <c r="H188" s="101"/>
      <c r="I188" s="158" t="s">
        <v>4</v>
      </c>
      <c r="J188" s="28"/>
      <c r="L188" s="19"/>
      <c r="M188" s="552"/>
      <c r="N188" s="553"/>
      <c r="O188" s="553"/>
      <c r="P188" s="553"/>
      <c r="Q188" s="553"/>
      <c r="R188" s="553"/>
      <c r="S188" s="554"/>
      <c r="T188" s="28"/>
      <c r="U188" s="304"/>
      <c r="V188" s="309"/>
      <c r="W188" s="309"/>
      <c r="X188" s="309"/>
    </row>
    <row r="189" spans="1:29" s="232" customFormat="1" ht="7.5" customHeight="1" x14ac:dyDescent="0.25">
      <c r="A189" s="4"/>
      <c r="B189" s="178"/>
      <c r="C189" s="181"/>
      <c r="D189" s="163"/>
      <c r="E189" s="163"/>
      <c r="F189" s="154"/>
      <c r="G189" s="157"/>
      <c r="H189" s="155"/>
      <c r="I189" s="158"/>
      <c r="J189" s="28"/>
      <c r="K189" s="14"/>
      <c r="L189" s="178"/>
      <c r="M189" s="552"/>
      <c r="N189" s="553"/>
      <c r="O189" s="553"/>
      <c r="P189" s="553"/>
      <c r="Q189" s="553"/>
      <c r="R189" s="553"/>
      <c r="S189" s="554"/>
      <c r="T189" s="28"/>
      <c r="U189" s="304"/>
      <c r="V189" s="309"/>
      <c r="W189" s="309"/>
      <c r="X189" s="309"/>
      <c r="Y189" s="279"/>
      <c r="Z189" s="279"/>
      <c r="AA189" s="279"/>
      <c r="AB189" s="279"/>
      <c r="AC189" s="279"/>
    </row>
    <row r="190" spans="1:29" s="179" customFormat="1" ht="12" customHeight="1" x14ac:dyDescent="0.25">
      <c r="A190" s="4"/>
      <c r="B190" s="19"/>
      <c r="C190" s="318" t="s">
        <v>72</v>
      </c>
      <c r="D190" s="163"/>
      <c r="E190" s="163"/>
      <c r="F190" s="163"/>
      <c r="G190" s="163"/>
      <c r="H190" s="163"/>
      <c r="I190" s="158"/>
      <c r="J190" s="28"/>
      <c r="K190" s="14"/>
      <c r="L190" s="19"/>
      <c r="M190" s="552"/>
      <c r="N190" s="553"/>
      <c r="O190" s="553"/>
      <c r="P190" s="553"/>
      <c r="Q190" s="553"/>
      <c r="R190" s="553"/>
      <c r="S190" s="554"/>
      <c r="T190" s="28"/>
      <c r="U190" s="304"/>
      <c r="V190" s="309"/>
      <c r="W190" s="309"/>
      <c r="X190" s="309"/>
      <c r="Y190" s="279"/>
      <c r="Z190" s="279"/>
      <c r="AA190" s="279"/>
      <c r="AB190" s="279"/>
      <c r="AC190" s="279"/>
    </row>
    <row r="191" spans="1:29" s="179" customFormat="1" ht="12.75" customHeight="1" x14ac:dyDescent="0.25">
      <c r="A191" s="4"/>
      <c r="B191" s="19"/>
      <c r="C191" s="535" t="s">
        <v>82</v>
      </c>
      <c r="D191" s="536"/>
      <c r="E191" s="536"/>
      <c r="F191" s="536"/>
      <c r="G191" s="536"/>
      <c r="H191" s="536"/>
      <c r="I191" s="537"/>
      <c r="J191" s="28"/>
      <c r="K191" s="51"/>
      <c r="L191" s="19"/>
      <c r="M191" s="552"/>
      <c r="N191" s="553"/>
      <c r="O191" s="553"/>
      <c r="P191" s="553"/>
      <c r="Q191" s="553"/>
      <c r="R191" s="553"/>
      <c r="S191" s="554"/>
      <c r="T191" s="28"/>
      <c r="U191" s="304"/>
      <c r="V191" s="309"/>
      <c r="W191" s="309"/>
      <c r="X191" s="309"/>
      <c r="Y191" s="279"/>
      <c r="Z191" s="279"/>
      <c r="AA191" s="279"/>
      <c r="AB191" s="279"/>
      <c r="AC191" s="279"/>
    </row>
    <row r="192" spans="1:29" s="179" customFormat="1" ht="12.75" customHeight="1" x14ac:dyDescent="0.25">
      <c r="A192" s="4"/>
      <c r="B192" s="178"/>
      <c r="C192" s="546"/>
      <c r="D192" s="536"/>
      <c r="E192" s="536"/>
      <c r="F192" s="536"/>
      <c r="G192" s="536"/>
      <c r="H192" s="536"/>
      <c r="I192" s="537"/>
      <c r="J192" s="28"/>
      <c r="K192" s="14"/>
      <c r="L192" s="178"/>
      <c r="M192" s="552"/>
      <c r="N192" s="553"/>
      <c r="O192" s="553"/>
      <c r="P192" s="553"/>
      <c r="Q192" s="553"/>
      <c r="R192" s="553"/>
      <c r="S192" s="554"/>
      <c r="T192" s="28"/>
      <c r="U192" s="304"/>
      <c r="V192" s="309"/>
      <c r="W192" s="309"/>
      <c r="X192" s="309"/>
      <c r="Y192" s="279"/>
      <c r="Z192" s="279"/>
      <c r="AA192" s="279"/>
      <c r="AB192" s="279"/>
      <c r="AC192" s="279"/>
    </row>
    <row r="193" spans="1:29" s="179" customFormat="1" ht="12.75" customHeight="1" x14ac:dyDescent="0.25">
      <c r="A193" s="4"/>
      <c r="B193" s="178"/>
      <c r="C193" s="546"/>
      <c r="D193" s="536"/>
      <c r="E193" s="536"/>
      <c r="F193" s="536"/>
      <c r="G193" s="536"/>
      <c r="H193" s="536"/>
      <c r="I193" s="537"/>
      <c r="J193" s="28"/>
      <c r="K193" s="14"/>
      <c r="L193" s="178"/>
      <c r="M193" s="552"/>
      <c r="N193" s="553"/>
      <c r="O193" s="553"/>
      <c r="P193" s="553"/>
      <c r="Q193" s="553"/>
      <c r="R193" s="553"/>
      <c r="S193" s="554"/>
      <c r="T193" s="28"/>
      <c r="U193" s="304"/>
      <c r="V193" s="309"/>
      <c r="W193" s="309"/>
      <c r="X193" s="309"/>
      <c r="Y193" s="279"/>
      <c r="Z193" s="279"/>
      <c r="AA193" s="279"/>
      <c r="AB193" s="279"/>
      <c r="AC193" s="279"/>
    </row>
    <row r="194" spans="1:29" s="179" customFormat="1" ht="6.75" customHeight="1" x14ac:dyDescent="0.25">
      <c r="A194" s="4"/>
      <c r="B194" s="178"/>
      <c r="C194" s="546"/>
      <c r="D194" s="536"/>
      <c r="E194" s="536"/>
      <c r="F194" s="536"/>
      <c r="G194" s="536"/>
      <c r="H194" s="536"/>
      <c r="I194" s="537"/>
      <c r="J194" s="28"/>
      <c r="K194" s="14"/>
      <c r="L194" s="178"/>
      <c r="M194" s="552"/>
      <c r="N194" s="553"/>
      <c r="O194" s="553"/>
      <c r="P194" s="553"/>
      <c r="Q194" s="553"/>
      <c r="R194" s="553"/>
      <c r="S194" s="554"/>
      <c r="T194" s="28"/>
      <c r="U194" s="304"/>
      <c r="V194" s="309"/>
      <c r="W194" s="309"/>
      <c r="X194" s="309"/>
      <c r="Y194" s="279"/>
      <c r="Z194" s="279"/>
      <c r="AA194" s="279"/>
      <c r="AB194" s="279"/>
      <c r="AC194" s="279"/>
    </row>
    <row r="195" spans="1:29" s="180" customFormat="1" ht="6.75" customHeight="1" x14ac:dyDescent="0.25">
      <c r="A195" s="4"/>
      <c r="B195" s="178"/>
      <c r="C195" s="546"/>
      <c r="D195" s="536"/>
      <c r="E195" s="536"/>
      <c r="F195" s="536"/>
      <c r="G195" s="536"/>
      <c r="H195" s="536"/>
      <c r="I195" s="537"/>
      <c r="J195" s="28"/>
      <c r="K195" s="14"/>
      <c r="L195" s="178"/>
      <c r="M195" s="552"/>
      <c r="N195" s="553"/>
      <c r="O195" s="553"/>
      <c r="P195" s="553"/>
      <c r="Q195" s="553"/>
      <c r="R195" s="553"/>
      <c r="S195" s="554"/>
      <c r="T195" s="28"/>
      <c r="U195" s="304"/>
      <c r="V195" s="309"/>
      <c r="W195" s="309"/>
      <c r="X195" s="309"/>
      <c r="Y195" s="279"/>
      <c r="Z195" s="279"/>
      <c r="AA195" s="279"/>
      <c r="AB195" s="279"/>
      <c r="AC195" s="279"/>
    </row>
    <row r="196" spans="1:29" s="179" customFormat="1" ht="15.75" customHeight="1" x14ac:dyDescent="0.25">
      <c r="A196" s="4"/>
      <c r="B196" s="178"/>
      <c r="C196" s="546"/>
      <c r="D196" s="536"/>
      <c r="E196" s="536"/>
      <c r="F196" s="536"/>
      <c r="G196" s="536"/>
      <c r="H196" s="536"/>
      <c r="I196" s="537"/>
      <c r="J196" s="28"/>
      <c r="K196" s="14"/>
      <c r="L196" s="178"/>
      <c r="M196" s="552"/>
      <c r="N196" s="553"/>
      <c r="O196" s="553"/>
      <c r="P196" s="553"/>
      <c r="Q196" s="553"/>
      <c r="R196" s="553"/>
      <c r="S196" s="554"/>
      <c r="T196" s="28"/>
      <c r="U196" s="304"/>
      <c r="V196" s="309"/>
      <c r="W196" s="309"/>
      <c r="X196" s="309"/>
      <c r="Y196" s="279"/>
      <c r="Z196" s="279"/>
      <c r="AA196" s="279"/>
      <c r="AB196" s="279"/>
      <c r="AC196" s="279"/>
    </row>
    <row r="197" spans="1:29" s="179" customFormat="1" x14ac:dyDescent="0.25">
      <c r="A197" s="4"/>
      <c r="B197" s="19"/>
      <c r="C197" s="162"/>
      <c r="D197" s="163"/>
      <c r="E197" s="163"/>
      <c r="F197" s="100"/>
      <c r="G197" s="157" t="s">
        <v>5</v>
      </c>
      <c r="H197" s="101"/>
      <c r="I197" s="158" t="s">
        <v>4</v>
      </c>
      <c r="J197" s="28"/>
      <c r="K197" s="14"/>
      <c r="L197" s="19"/>
      <c r="M197" s="552"/>
      <c r="N197" s="553"/>
      <c r="O197" s="553"/>
      <c r="P197" s="553"/>
      <c r="Q197" s="553"/>
      <c r="R197" s="553"/>
      <c r="S197" s="554"/>
      <c r="T197" s="28"/>
      <c r="U197" s="304"/>
      <c r="V197" s="309"/>
      <c r="W197" s="309"/>
      <c r="X197" s="309"/>
      <c r="Y197" s="279"/>
      <c r="Z197" s="279"/>
      <c r="AA197" s="279"/>
      <c r="AB197" s="279"/>
      <c r="AC197" s="279"/>
    </row>
    <row r="198" spans="1:29" s="226" customFormat="1" x14ac:dyDescent="0.25">
      <c r="A198" s="4"/>
      <c r="B198" s="178"/>
      <c r="C198" s="181"/>
      <c r="D198" s="163"/>
      <c r="E198" s="163"/>
      <c r="F198" s="154"/>
      <c r="G198" s="157"/>
      <c r="H198" s="155"/>
      <c r="I198" s="158"/>
      <c r="J198" s="28"/>
      <c r="K198" s="14"/>
      <c r="L198" s="178"/>
      <c r="M198" s="552"/>
      <c r="N198" s="553"/>
      <c r="O198" s="553"/>
      <c r="P198" s="553"/>
      <c r="Q198" s="553"/>
      <c r="R198" s="553"/>
      <c r="S198" s="554"/>
      <c r="T198" s="28"/>
      <c r="U198" s="304"/>
      <c r="V198" s="309"/>
      <c r="W198" s="309"/>
      <c r="X198" s="309"/>
      <c r="Y198" s="279"/>
      <c r="Z198" s="279"/>
      <c r="AA198" s="279"/>
      <c r="AB198" s="279"/>
      <c r="AC198" s="279"/>
    </row>
    <row r="199" spans="1:29" s="226" customFormat="1" ht="34.799999999999997" customHeight="1" x14ac:dyDescent="0.25">
      <c r="A199" s="4"/>
      <c r="B199" s="178"/>
      <c r="C199" s="546" t="s">
        <v>88</v>
      </c>
      <c r="D199" s="536"/>
      <c r="E199" s="536"/>
      <c r="F199" s="536"/>
      <c r="G199" s="536"/>
      <c r="H199" s="536"/>
      <c r="I199" s="537"/>
      <c r="J199" s="28"/>
      <c r="K199" s="14"/>
      <c r="L199" s="178"/>
      <c r="M199" s="552"/>
      <c r="N199" s="553"/>
      <c r="O199" s="553"/>
      <c r="P199" s="553"/>
      <c r="Q199" s="553"/>
      <c r="R199" s="553"/>
      <c r="S199" s="554"/>
      <c r="T199" s="28"/>
      <c r="U199" s="304"/>
      <c r="V199" s="309"/>
      <c r="W199" s="309"/>
      <c r="X199" s="309"/>
      <c r="Y199" s="279"/>
      <c r="Z199" s="279"/>
      <c r="AA199" s="279"/>
      <c r="AB199" s="279"/>
      <c r="AC199" s="279"/>
    </row>
    <row r="200" spans="1:29" s="226" customFormat="1" x14ac:dyDescent="0.25">
      <c r="A200" s="4"/>
      <c r="B200" s="178"/>
      <c r="C200" s="181"/>
      <c r="D200" s="163"/>
      <c r="E200" s="163"/>
      <c r="F200" s="100"/>
      <c r="G200" s="157" t="s">
        <v>5</v>
      </c>
      <c r="H200" s="101"/>
      <c r="I200" s="158" t="s">
        <v>4</v>
      </c>
      <c r="J200" s="28"/>
      <c r="K200" s="14"/>
      <c r="L200" s="178"/>
      <c r="M200" s="552"/>
      <c r="N200" s="553"/>
      <c r="O200" s="553"/>
      <c r="P200" s="553"/>
      <c r="Q200" s="553"/>
      <c r="R200" s="553"/>
      <c r="S200" s="554"/>
      <c r="T200" s="28"/>
      <c r="U200" s="304"/>
      <c r="V200" s="309"/>
      <c r="W200" s="309"/>
      <c r="X200" s="309"/>
      <c r="Y200" s="279"/>
      <c r="Z200" s="279"/>
      <c r="AA200" s="279"/>
      <c r="AB200" s="279"/>
      <c r="AC200" s="279"/>
    </row>
    <row r="201" spans="1:29" s="226" customFormat="1" ht="7.5" customHeight="1" x14ac:dyDescent="0.25">
      <c r="A201" s="4"/>
      <c r="B201" s="178"/>
      <c r="C201" s="181"/>
      <c r="D201" s="163"/>
      <c r="E201" s="163"/>
      <c r="F201" s="154"/>
      <c r="G201" s="157"/>
      <c r="H201" s="155"/>
      <c r="I201" s="158"/>
      <c r="J201" s="28"/>
      <c r="K201" s="14"/>
      <c r="L201" s="178"/>
      <c r="M201" s="552"/>
      <c r="N201" s="553"/>
      <c r="O201" s="553"/>
      <c r="P201" s="553"/>
      <c r="Q201" s="553"/>
      <c r="R201" s="553"/>
      <c r="S201" s="554"/>
      <c r="T201" s="28"/>
      <c r="U201" s="304"/>
      <c r="V201" s="309"/>
      <c r="W201" s="309"/>
      <c r="X201" s="309"/>
      <c r="Y201" s="279"/>
      <c r="Z201" s="279"/>
      <c r="AA201" s="279"/>
      <c r="AB201" s="279"/>
      <c r="AC201" s="279"/>
    </row>
    <row r="202" spans="1:29" s="226" customFormat="1" ht="34.200000000000003" customHeight="1" x14ac:dyDescent="0.25">
      <c r="A202" s="4"/>
      <c r="B202" s="178"/>
      <c r="C202" s="546" t="s">
        <v>89</v>
      </c>
      <c r="D202" s="536"/>
      <c r="E202" s="536"/>
      <c r="F202" s="536"/>
      <c r="G202" s="536"/>
      <c r="H202" s="536"/>
      <c r="I202" s="537"/>
      <c r="J202" s="28"/>
      <c r="K202" s="14"/>
      <c r="L202" s="178"/>
      <c r="M202" s="552"/>
      <c r="N202" s="553"/>
      <c r="O202" s="553"/>
      <c r="P202" s="553"/>
      <c r="Q202" s="553"/>
      <c r="R202" s="553"/>
      <c r="S202" s="554"/>
      <c r="T202" s="28"/>
      <c r="U202" s="304"/>
      <c r="V202" s="309"/>
      <c r="W202" s="309"/>
      <c r="X202" s="309"/>
      <c r="Y202" s="279"/>
      <c r="Z202" s="279"/>
      <c r="AA202" s="279"/>
      <c r="AB202" s="279"/>
      <c r="AC202" s="279"/>
    </row>
    <row r="203" spans="1:29" s="226" customFormat="1" x14ac:dyDescent="0.25">
      <c r="A203" s="4"/>
      <c r="B203" s="178"/>
      <c r="C203" s="181"/>
      <c r="D203" s="235"/>
      <c r="E203" s="235"/>
      <c r="F203" s="100"/>
      <c r="G203" s="157" t="s">
        <v>5</v>
      </c>
      <c r="H203" s="101"/>
      <c r="I203" s="158" t="s">
        <v>4</v>
      </c>
      <c r="J203" s="28"/>
      <c r="K203" s="14"/>
      <c r="L203" s="178"/>
      <c r="M203" s="552"/>
      <c r="N203" s="553"/>
      <c r="O203" s="553"/>
      <c r="P203" s="553"/>
      <c r="Q203" s="553"/>
      <c r="R203" s="553"/>
      <c r="S203" s="554"/>
      <c r="T203" s="28"/>
      <c r="U203" s="304"/>
      <c r="V203" s="309"/>
      <c r="W203" s="309"/>
      <c r="X203" s="309"/>
      <c r="Y203" s="279"/>
      <c r="Z203" s="279"/>
      <c r="AA203" s="279"/>
      <c r="AB203" s="279"/>
      <c r="AC203" s="279"/>
    </row>
    <row r="204" spans="1:29" x14ac:dyDescent="0.25">
      <c r="B204" s="19"/>
      <c r="C204" s="327"/>
      <c r="D204" s="328"/>
      <c r="E204" s="328"/>
      <c r="F204" s="328"/>
      <c r="G204" s="328"/>
      <c r="H204" s="328"/>
      <c r="I204" s="329"/>
      <c r="J204" s="28"/>
      <c r="L204" s="19"/>
      <c r="M204" s="555"/>
      <c r="N204" s="556"/>
      <c r="O204" s="556"/>
      <c r="P204" s="556"/>
      <c r="Q204" s="556"/>
      <c r="R204" s="556"/>
      <c r="S204" s="557"/>
      <c r="T204" s="28"/>
      <c r="U204" s="304"/>
      <c r="V204" s="309"/>
      <c r="W204" s="309"/>
      <c r="X204" s="309"/>
    </row>
    <row r="205" spans="1:29" ht="13.5" customHeight="1" x14ac:dyDescent="0.25">
      <c r="B205" s="19"/>
      <c r="C205" s="27"/>
      <c r="D205" s="27"/>
      <c r="E205" s="27"/>
      <c r="F205" s="27"/>
      <c r="G205" s="27"/>
      <c r="H205" s="27"/>
      <c r="I205" s="27"/>
      <c r="J205" s="28"/>
      <c r="L205" s="19"/>
      <c r="M205" s="27"/>
      <c r="N205" s="27"/>
      <c r="O205" s="27"/>
      <c r="P205" s="27"/>
      <c r="Q205" s="27"/>
      <c r="R205" s="27"/>
      <c r="S205" s="27"/>
      <c r="T205" s="28"/>
      <c r="U205" s="304"/>
      <c r="V205" s="309"/>
      <c r="W205" s="309"/>
      <c r="X205" s="309"/>
    </row>
    <row r="206" spans="1:29" x14ac:dyDescent="0.25">
      <c r="A206" s="48"/>
      <c r="B206" s="1" t="s">
        <v>11</v>
      </c>
      <c r="C206" s="176"/>
      <c r="D206" s="176"/>
      <c r="E206" s="176"/>
      <c r="F206" s="176"/>
      <c r="G206" s="176"/>
      <c r="H206" s="176"/>
      <c r="I206" s="176"/>
      <c r="J206" s="21"/>
      <c r="K206" s="2"/>
      <c r="L206" s="1" t="s">
        <v>11</v>
      </c>
      <c r="M206" s="176"/>
      <c r="N206" s="176"/>
      <c r="O206" s="176"/>
      <c r="P206" s="176"/>
      <c r="Q206" s="156"/>
      <c r="R206" s="156"/>
      <c r="S206" s="156"/>
      <c r="T206" s="21"/>
      <c r="U206" s="304"/>
      <c r="V206" s="309"/>
      <c r="W206" s="309"/>
      <c r="X206" s="309"/>
      <c r="Y206" s="307"/>
      <c r="Z206" s="268"/>
    </row>
    <row r="207" spans="1:29" ht="7.5" customHeight="1" x14ac:dyDescent="0.25">
      <c r="A207" s="48"/>
      <c r="B207" s="1"/>
      <c r="C207" s="176"/>
      <c r="D207" s="176"/>
      <c r="E207" s="176"/>
      <c r="F207" s="176"/>
      <c r="G207" s="176"/>
      <c r="H207" s="176"/>
      <c r="I207" s="176"/>
      <c r="J207" s="21"/>
      <c r="K207" s="2"/>
      <c r="L207" s="1"/>
      <c r="M207" s="176"/>
      <c r="N207" s="176"/>
      <c r="O207" s="176"/>
      <c r="P207" s="176"/>
      <c r="Q207" s="156"/>
      <c r="R207" s="156"/>
      <c r="S207" s="156"/>
      <c r="T207" s="21"/>
      <c r="U207" s="304"/>
      <c r="V207" s="309"/>
      <c r="W207" s="309"/>
      <c r="X207" s="309"/>
      <c r="Z207" s="268"/>
    </row>
    <row r="208" spans="1:29" x14ac:dyDescent="0.25">
      <c r="A208" s="48"/>
      <c r="B208" s="1"/>
      <c r="C208" s="172" t="s">
        <v>34</v>
      </c>
      <c r="D208" s="173"/>
      <c r="E208" s="174"/>
      <c r="F208" s="227"/>
      <c r="G208" s="228"/>
      <c r="H208" s="228"/>
      <c r="I208" s="175"/>
      <c r="J208" s="21"/>
      <c r="K208" s="2"/>
      <c r="L208" s="1"/>
      <c r="M208" s="574"/>
      <c r="N208" s="575"/>
      <c r="O208" s="576"/>
      <c r="P208" s="229"/>
      <c r="Q208" s="577"/>
      <c r="R208" s="577"/>
      <c r="S208" s="577"/>
      <c r="T208" s="21"/>
      <c r="U208" s="304"/>
      <c r="V208" s="309"/>
      <c r="W208" s="309"/>
      <c r="X208" s="309"/>
      <c r="Z208" s="268"/>
      <c r="AA208" s="268"/>
    </row>
    <row r="209" spans="1:30" ht="11.25" customHeight="1" x14ac:dyDescent="0.25">
      <c r="B209" s="20"/>
      <c r="C209" s="123"/>
      <c r="D209" s="123"/>
      <c r="E209" s="123"/>
      <c r="F209" s="123"/>
      <c r="G209" s="558"/>
      <c r="H209" s="558"/>
      <c r="I209" s="558"/>
      <c r="J209" s="26"/>
      <c r="L209" s="20"/>
      <c r="M209" s="124"/>
      <c r="N209" s="124"/>
      <c r="O209" s="124"/>
      <c r="P209" s="123"/>
      <c r="Q209" s="123"/>
      <c r="R209" s="123"/>
      <c r="S209" s="123"/>
      <c r="T209" s="26"/>
      <c r="U209" s="304"/>
      <c r="V209" s="309"/>
      <c r="W209" s="309"/>
      <c r="X209" s="309"/>
      <c r="Z209" s="268"/>
      <c r="AA209" s="268"/>
    </row>
    <row r="210" spans="1:30" ht="24" customHeight="1" x14ac:dyDescent="0.25">
      <c r="B210" s="14"/>
      <c r="C210" s="27"/>
      <c r="D210" s="27"/>
      <c r="E210" s="27"/>
      <c r="F210" s="27"/>
      <c r="G210" s="130"/>
      <c r="H210" s="130"/>
      <c r="I210" s="130"/>
      <c r="J210" s="14"/>
      <c r="L210" s="14"/>
      <c r="M210" s="37"/>
      <c r="N210" s="37"/>
      <c r="O210" s="37"/>
      <c r="P210" s="27"/>
      <c r="Q210" s="27"/>
      <c r="R210" s="27"/>
      <c r="S210" s="27"/>
      <c r="T210" s="14"/>
      <c r="U210" s="304"/>
      <c r="V210" s="309"/>
      <c r="W210" s="309"/>
      <c r="X210" s="309"/>
      <c r="Z210" s="268"/>
      <c r="AA210" s="268"/>
    </row>
    <row r="211" spans="1:30" x14ac:dyDescent="0.25">
      <c r="U211" s="304"/>
      <c r="V211" s="309"/>
      <c r="W211" s="309"/>
      <c r="X211" s="309"/>
      <c r="Z211" s="268"/>
      <c r="AA211" s="268"/>
      <c r="AB211" s="268"/>
    </row>
    <row r="212" spans="1:30" x14ac:dyDescent="0.25">
      <c r="K212" s="4"/>
      <c r="L212" s="14"/>
      <c r="U212" s="4"/>
      <c r="V212" s="304"/>
      <c r="W212" s="309"/>
      <c r="X212" s="309"/>
      <c r="Y212" s="309"/>
      <c r="AA212" s="268"/>
      <c r="AB212" s="268"/>
      <c r="AC212" s="268"/>
      <c r="AD212" s="279"/>
    </row>
    <row r="213" spans="1:30" ht="13.8" hidden="1" thickBot="1" x14ac:dyDescent="0.3">
      <c r="K213" s="4"/>
      <c r="L213" s="14"/>
      <c r="U213" s="4"/>
      <c r="V213" s="304"/>
      <c r="W213" s="309"/>
      <c r="X213" s="309"/>
      <c r="Y213" s="309"/>
      <c r="AA213" s="268"/>
      <c r="AB213" s="268"/>
      <c r="AC213" s="268"/>
      <c r="AD213" s="279"/>
    </row>
    <row r="214" spans="1:30" ht="15" hidden="1" thickBot="1" x14ac:dyDescent="0.3">
      <c r="C214" s="199"/>
      <c r="D214" s="199"/>
      <c r="E214" s="199"/>
      <c r="F214" s="199"/>
      <c r="G214" s="529" t="s">
        <v>103</v>
      </c>
      <c r="H214" s="530"/>
      <c r="I214" s="531"/>
      <c r="K214" s="4"/>
      <c r="L214" s="14"/>
      <c r="M214" s="424" t="s">
        <v>106</v>
      </c>
      <c r="N214" s="425"/>
      <c r="O214" s="426"/>
      <c r="P214" s="304"/>
      <c r="Q214" s="309"/>
      <c r="R214" s="309"/>
      <c r="S214" s="309"/>
      <c r="T214" s="279"/>
      <c r="U214" s="268"/>
      <c r="V214" s="268"/>
      <c r="W214" s="268"/>
      <c r="X214" s="268"/>
      <c r="Y214" s="188"/>
      <c r="Z214" s="187"/>
      <c r="AA214" s="187"/>
      <c r="AB214"/>
      <c r="AC214"/>
    </row>
    <row r="215" spans="1:30" s="232" customFormat="1" ht="15" hidden="1" thickBot="1" x14ac:dyDescent="0.3">
      <c r="A215" s="4"/>
      <c r="B215" s="4"/>
      <c r="C215" s="199"/>
      <c r="D215" s="199"/>
      <c r="E215" s="199"/>
      <c r="F215" s="199"/>
      <c r="G215" s="529" t="s">
        <v>104</v>
      </c>
      <c r="H215" s="530"/>
      <c r="I215" s="531"/>
      <c r="J215" s="4"/>
      <c r="K215" s="4"/>
      <c r="L215" s="14"/>
      <c r="M215" s="424" t="s">
        <v>107</v>
      </c>
      <c r="N215" s="425"/>
      <c r="O215" s="426"/>
      <c r="P215" s="304"/>
      <c r="Q215" s="309"/>
      <c r="R215" s="309"/>
      <c r="S215" s="309"/>
      <c r="T215" s="279"/>
      <c r="U215" s="268"/>
      <c r="V215" s="268"/>
      <c r="W215" s="268"/>
      <c r="X215" s="268"/>
      <c r="Z215" s="187"/>
      <c r="AA215" s="187"/>
    </row>
    <row r="216" spans="1:30" s="232" customFormat="1" ht="15" hidden="1" thickBot="1" x14ac:dyDescent="0.3">
      <c r="A216" s="4"/>
      <c r="B216" s="4"/>
      <c r="C216" s="199"/>
      <c r="D216" s="199"/>
      <c r="E216" s="199"/>
      <c r="F216" s="199"/>
      <c r="G216" s="529" t="s">
        <v>105</v>
      </c>
      <c r="H216" s="530"/>
      <c r="I216" s="531"/>
      <c r="J216" s="4"/>
      <c r="K216" s="4"/>
      <c r="L216" s="14"/>
      <c r="M216" s="424" t="s">
        <v>108</v>
      </c>
      <c r="N216" s="425"/>
      <c r="O216" s="426"/>
      <c r="P216" s="304"/>
      <c r="Q216" s="309"/>
      <c r="R216" s="309"/>
      <c r="S216" s="309"/>
      <c r="T216" s="279"/>
      <c r="U216" s="268"/>
      <c r="V216" s="268"/>
      <c r="W216" s="268"/>
      <c r="X216" s="268"/>
      <c r="Z216" s="187"/>
      <c r="AA216" s="187"/>
    </row>
    <row r="217" spans="1:30" s="232" customFormat="1" ht="15" hidden="1" thickBot="1" x14ac:dyDescent="0.3">
      <c r="A217" s="4"/>
      <c r="B217" s="4"/>
      <c r="C217" s="199"/>
      <c r="D217" s="199"/>
      <c r="E217" s="199"/>
      <c r="F217" s="199"/>
      <c r="G217" s="364"/>
      <c r="H217" s="365"/>
      <c r="I217" s="366"/>
      <c r="J217" s="4"/>
      <c r="K217" s="4"/>
      <c r="L217" s="14"/>
      <c r="M217" s="424" t="s">
        <v>109</v>
      </c>
      <c r="N217" s="425"/>
      <c r="O217" s="426"/>
      <c r="P217" s="304"/>
      <c r="Q217" s="309"/>
      <c r="R217" s="309"/>
      <c r="S217" s="309"/>
      <c r="T217" s="279"/>
      <c r="U217" s="268"/>
      <c r="V217" s="268"/>
      <c r="W217" s="268"/>
      <c r="X217" s="268"/>
      <c r="Z217" s="187"/>
      <c r="AA217" s="187"/>
    </row>
    <row r="218" spans="1:30" ht="13.8" hidden="1" thickBot="1" x14ac:dyDescent="0.3">
      <c r="B218" s="97" t="s">
        <v>42</v>
      </c>
      <c r="C218" s="220" t="s">
        <v>38</v>
      </c>
      <c r="D218" s="203"/>
      <c r="E218" s="203"/>
      <c r="F218" s="203"/>
      <c r="G218" s="206">
        <v>1.6</v>
      </c>
      <c r="H218" s="207"/>
      <c r="I218" s="208"/>
      <c r="J218" s="39"/>
      <c r="K218" s="39"/>
      <c r="L218" s="56"/>
      <c r="M218" s="206">
        <v>1.8</v>
      </c>
      <c r="N218" s="205"/>
      <c r="O218" s="200"/>
      <c r="P218" s="304"/>
      <c r="Q218" s="309"/>
      <c r="R218" s="309"/>
      <c r="S218" s="309"/>
      <c r="T218" s="279"/>
      <c r="U218" s="268"/>
      <c r="V218" s="268"/>
      <c r="W218" s="268"/>
      <c r="X218" s="268"/>
      <c r="Y218" s="188"/>
      <c r="Z218" s="187"/>
      <c r="AA218" s="187"/>
      <c r="AB218"/>
      <c r="AC218"/>
    </row>
    <row r="219" spans="1:30" s="194" customFormat="1" ht="13.8" hidden="1" thickBot="1" x14ac:dyDescent="0.3">
      <c r="A219" s="4"/>
      <c r="B219" s="97" t="s">
        <v>43</v>
      </c>
      <c r="C219" s="220" t="s">
        <v>39</v>
      </c>
      <c r="D219" s="203"/>
      <c r="E219" s="203"/>
      <c r="F219" s="203"/>
      <c r="G219" s="206">
        <v>1.5</v>
      </c>
      <c r="H219" s="207"/>
      <c r="I219" s="208"/>
      <c r="J219" s="39"/>
      <c r="K219" s="39"/>
      <c r="L219" s="56"/>
      <c r="M219" s="206">
        <v>1.7</v>
      </c>
      <c r="N219" s="205"/>
      <c r="O219" s="200"/>
      <c r="P219" s="304"/>
      <c r="Q219" s="309"/>
      <c r="R219" s="309"/>
      <c r="S219" s="309"/>
      <c r="T219" s="279"/>
      <c r="U219" s="268"/>
      <c r="V219" s="268"/>
      <c r="W219" s="268"/>
      <c r="X219" s="268"/>
      <c r="Z219" s="187"/>
      <c r="AA219" s="187"/>
    </row>
    <row r="220" spans="1:30" s="194" customFormat="1" ht="13.8" hidden="1" thickBot="1" x14ac:dyDescent="0.3">
      <c r="A220" s="4"/>
      <c r="B220" s="97" t="s">
        <v>44</v>
      </c>
      <c r="C220" s="220" t="s">
        <v>66</v>
      </c>
      <c r="D220" s="203"/>
      <c r="E220" s="203"/>
      <c r="F220" s="203"/>
      <c r="G220" s="206">
        <v>1.8</v>
      </c>
      <c r="H220" s="207"/>
      <c r="I220" s="208"/>
      <c r="J220" s="39"/>
      <c r="K220" s="39"/>
      <c r="L220" s="56"/>
      <c r="M220" s="206">
        <v>2</v>
      </c>
      <c r="N220" s="205"/>
      <c r="O220" s="200"/>
      <c r="P220" s="304"/>
      <c r="Q220" s="309"/>
      <c r="R220" s="309"/>
      <c r="S220" s="309"/>
      <c r="T220" s="279"/>
      <c r="U220" s="268"/>
      <c r="V220" s="268"/>
      <c r="W220" s="268"/>
      <c r="X220" s="268"/>
      <c r="Z220" s="187"/>
      <c r="AA220" s="187"/>
    </row>
    <row r="221" spans="1:30" s="232" customFormat="1" ht="13.8" hidden="1" thickBot="1" x14ac:dyDescent="0.3">
      <c r="A221" s="4"/>
      <c r="B221" s="214" t="s">
        <v>94</v>
      </c>
      <c r="C221" s="220" t="s">
        <v>99</v>
      </c>
      <c r="D221" s="203"/>
      <c r="E221" s="203"/>
      <c r="F221" s="203"/>
      <c r="G221" s="206">
        <v>1.5</v>
      </c>
      <c r="H221" s="207"/>
      <c r="I221" s="208"/>
      <c r="J221" s="39"/>
      <c r="K221" s="39"/>
      <c r="L221" s="56"/>
      <c r="M221" s="377">
        <v>1.5</v>
      </c>
      <c r="N221" s="205"/>
      <c r="O221" s="200"/>
      <c r="P221" s="304"/>
      <c r="Q221" s="309"/>
      <c r="R221" s="309"/>
      <c r="S221" s="309"/>
      <c r="T221" s="279"/>
      <c r="U221" s="268"/>
      <c r="V221" s="268"/>
      <c r="W221" s="268"/>
      <c r="X221" s="268"/>
      <c r="Z221" s="187"/>
      <c r="AA221" s="187"/>
    </row>
    <row r="222" spans="1:30" s="232" customFormat="1" ht="13.8" hidden="1" thickBot="1" x14ac:dyDescent="0.3">
      <c r="A222" s="4"/>
      <c r="B222" s="214" t="s">
        <v>95</v>
      </c>
      <c r="C222" s="220" t="s">
        <v>100</v>
      </c>
      <c r="D222" s="203"/>
      <c r="E222" s="203"/>
      <c r="F222" s="203"/>
      <c r="G222" s="206">
        <v>1.1000000000000001</v>
      </c>
      <c r="H222" s="207"/>
      <c r="I222" s="208"/>
      <c r="J222" s="39"/>
      <c r="K222" s="39"/>
      <c r="L222" s="56"/>
      <c r="M222" s="206">
        <v>1.2</v>
      </c>
      <c r="N222" s="205"/>
      <c r="O222" s="200"/>
      <c r="P222" s="304"/>
      <c r="Q222" s="309"/>
      <c r="R222" s="309"/>
      <c r="S222" s="309"/>
      <c r="T222" s="279"/>
      <c r="U222" s="268"/>
      <c r="V222" s="268"/>
      <c r="W222" s="268"/>
      <c r="X222" s="268"/>
      <c r="Z222" s="187"/>
      <c r="AA222" s="187"/>
    </row>
    <row r="223" spans="1:30" s="232" customFormat="1" ht="13.8" hidden="1" thickBot="1" x14ac:dyDescent="0.3">
      <c r="A223" s="4"/>
      <c r="B223" s="214" t="s">
        <v>96</v>
      </c>
      <c r="C223" s="220" t="s">
        <v>101</v>
      </c>
      <c r="D223" s="203"/>
      <c r="E223" s="203"/>
      <c r="F223" s="203"/>
      <c r="G223" s="206">
        <v>1.4</v>
      </c>
      <c r="H223" s="207"/>
      <c r="I223" s="208"/>
      <c r="J223" s="39"/>
      <c r="K223" s="39"/>
      <c r="L223" s="56"/>
      <c r="M223" s="377">
        <v>1.4</v>
      </c>
      <c r="N223" s="205"/>
      <c r="O223" s="200"/>
      <c r="P223" s="304"/>
      <c r="Q223" s="309"/>
      <c r="R223" s="309"/>
      <c r="S223" s="309"/>
      <c r="T223" s="279"/>
      <c r="U223" s="268"/>
      <c r="V223" s="268"/>
      <c r="W223" s="268"/>
      <c r="X223" s="268"/>
      <c r="Z223" s="187"/>
      <c r="AA223" s="187"/>
    </row>
    <row r="224" spans="1:30" s="232" customFormat="1" ht="13.8" hidden="1" thickBot="1" x14ac:dyDescent="0.3">
      <c r="A224" s="309"/>
      <c r="B224" s="309" t="s">
        <v>46</v>
      </c>
      <c r="C224" s="309" t="s">
        <v>113</v>
      </c>
      <c r="D224" s="309"/>
      <c r="E224" s="309"/>
      <c r="F224" s="309"/>
      <c r="G224" s="309"/>
      <c r="H224" s="309"/>
      <c r="I224" s="309"/>
      <c r="J224" s="309"/>
      <c r="K224" s="309"/>
      <c r="L224" s="309"/>
      <c r="M224" s="309"/>
      <c r="N224" s="309"/>
      <c r="O224" s="309"/>
      <c r="P224" s="309"/>
      <c r="Q224" s="309"/>
      <c r="R224" s="309"/>
      <c r="S224" s="309"/>
      <c r="T224" s="279"/>
      <c r="U224" s="268"/>
      <c r="V224" s="268"/>
      <c r="W224" s="268"/>
      <c r="X224" s="268"/>
      <c r="Z224" s="187"/>
      <c r="AA224" s="187"/>
    </row>
    <row r="225" spans="1:33" s="232" customFormat="1" ht="13.8" hidden="1" thickBot="1" x14ac:dyDescent="0.3">
      <c r="A225" s="4"/>
      <c r="B225" s="214" t="s">
        <v>97</v>
      </c>
      <c r="C225" s="220" t="s">
        <v>102</v>
      </c>
      <c r="D225" s="203"/>
      <c r="E225" s="203"/>
      <c r="F225" s="203"/>
      <c r="G225" s="206">
        <v>730</v>
      </c>
      <c r="H225" s="427" t="s">
        <v>110</v>
      </c>
      <c r="I225" s="428"/>
      <c r="J225" s="39"/>
      <c r="K225" s="39"/>
      <c r="L225" s="56"/>
      <c r="M225" s="206">
        <v>830</v>
      </c>
      <c r="N225" s="429" t="s">
        <v>110</v>
      </c>
      <c r="O225" s="430"/>
      <c r="P225" s="304"/>
      <c r="Q225" s="309"/>
      <c r="R225" s="309"/>
      <c r="S225" s="309"/>
      <c r="T225" s="279"/>
      <c r="U225" s="268"/>
      <c r="V225" s="268"/>
      <c r="W225" s="268"/>
      <c r="X225" s="268"/>
      <c r="Z225" s="187"/>
      <c r="AA225" s="187"/>
    </row>
    <row r="226" spans="1:33" ht="13.8" hidden="1" thickBot="1" x14ac:dyDescent="0.3">
      <c r="B226" s="214" t="s">
        <v>46</v>
      </c>
      <c r="C226" s="201" t="s">
        <v>113</v>
      </c>
      <c r="D226" s="201"/>
      <c r="E226" s="201" t="s">
        <v>90</v>
      </c>
      <c r="F226" s="201" t="s">
        <v>90</v>
      </c>
      <c r="G226" s="201" t="s">
        <v>90</v>
      </c>
      <c r="H226" s="201" t="s">
        <v>90</v>
      </c>
      <c r="I226" s="201" t="s">
        <v>90</v>
      </c>
      <c r="J226" s="330" t="s">
        <v>90</v>
      </c>
      <c r="K226" s="330"/>
      <c r="L226" s="105" t="s">
        <v>90</v>
      </c>
      <c r="M226" s="331" t="s">
        <v>90</v>
      </c>
      <c r="N226" s="331" t="s">
        <v>90</v>
      </c>
      <c r="O226" s="331" t="s">
        <v>90</v>
      </c>
      <c r="P226" s="331" t="s">
        <v>90</v>
      </c>
      <c r="Q226" s="331" t="s">
        <v>90</v>
      </c>
      <c r="R226" s="39"/>
      <c r="S226" s="40"/>
      <c r="U226" s="14"/>
      <c r="V226" s="314"/>
      <c r="W226" s="308"/>
      <c r="X226" s="308"/>
      <c r="Y226" s="308"/>
      <c r="AA226" s="307"/>
      <c r="AB226" s="307"/>
      <c r="AC226" s="268"/>
      <c r="AD226" s="268"/>
      <c r="AF226" s="187"/>
      <c r="AG226" s="187"/>
    </row>
    <row r="227" spans="1:33" ht="13.8" hidden="1" thickBot="1" x14ac:dyDescent="0.3">
      <c r="B227" s="214" t="s">
        <v>46</v>
      </c>
      <c r="C227" s="202" t="s">
        <v>6</v>
      </c>
      <c r="D227" s="215"/>
      <c r="E227" s="215"/>
      <c r="F227" s="216"/>
      <c r="G227" s="424" t="s">
        <v>9</v>
      </c>
      <c r="H227" s="425"/>
      <c r="I227" s="426"/>
      <c r="K227" s="4"/>
      <c r="L227" s="14"/>
      <c r="M227" s="182" t="s">
        <v>112</v>
      </c>
      <c r="Q227" s="39"/>
      <c r="R227" s="40"/>
      <c r="T227" s="14"/>
      <c r="U227" s="314"/>
      <c r="V227" s="308"/>
      <c r="W227" s="308"/>
      <c r="X227" s="308"/>
      <c r="Z227" s="307"/>
      <c r="AB227" s="268"/>
      <c r="AC227" s="268"/>
      <c r="AE227" s="187"/>
      <c r="AF227" s="187"/>
    </row>
    <row r="228" spans="1:33" ht="13.8" hidden="1" thickBot="1" x14ac:dyDescent="0.3">
      <c r="B228" s="214" t="s">
        <v>98</v>
      </c>
      <c r="C228" s="220" t="s">
        <v>40</v>
      </c>
      <c r="D228" s="221"/>
      <c r="E228" s="221"/>
      <c r="F228" s="222"/>
      <c r="G228" s="204">
        <v>2700</v>
      </c>
      <c r="H228" s="205"/>
      <c r="I228" s="200"/>
      <c r="K228" s="4"/>
      <c r="L228" s="14"/>
      <c r="M228" s="182" t="s">
        <v>67</v>
      </c>
      <c r="Q228" s="39"/>
      <c r="R228" s="40"/>
      <c r="T228" s="14"/>
      <c r="U228" s="314"/>
      <c r="V228" s="308"/>
      <c r="W228" s="308"/>
      <c r="X228" s="308"/>
      <c r="Z228" s="307"/>
      <c r="AA228" s="307"/>
      <c r="AB228" s="268"/>
      <c r="AC228" s="268"/>
      <c r="AE228" s="187"/>
      <c r="AF228" s="187"/>
    </row>
    <row r="229" spans="1:33" ht="13.8" hidden="1" thickBot="1" x14ac:dyDescent="0.3">
      <c r="B229" s="214" t="s">
        <v>111</v>
      </c>
      <c r="C229" s="220" t="s">
        <v>41</v>
      </c>
      <c r="D229" s="221"/>
      <c r="E229" s="221"/>
      <c r="F229" s="222"/>
      <c r="G229" s="204">
        <v>2520</v>
      </c>
      <c r="H229" s="205"/>
      <c r="I229" s="200"/>
      <c r="K229" s="4"/>
      <c r="L229" s="14"/>
      <c r="M229" s="182" t="s">
        <v>68</v>
      </c>
      <c r="Q229" s="39"/>
      <c r="R229" s="40"/>
      <c r="T229" s="14"/>
      <c r="U229" s="314"/>
      <c r="V229" s="308"/>
      <c r="W229" s="308"/>
      <c r="X229" s="308"/>
      <c r="Z229" s="307"/>
      <c r="AA229" s="307"/>
      <c r="AC229" s="268"/>
      <c r="AE229" s="187"/>
      <c r="AF229" s="187"/>
    </row>
    <row r="230" spans="1:33" x14ac:dyDescent="0.25">
      <c r="H230" s="4"/>
      <c r="I230" s="4"/>
      <c r="K230" s="4"/>
      <c r="Q230" s="39"/>
      <c r="R230" s="40"/>
      <c r="T230" s="14"/>
      <c r="U230" s="314"/>
      <c r="V230" s="308"/>
      <c r="W230" s="308"/>
      <c r="X230" s="308"/>
      <c r="Z230" s="307"/>
      <c r="AA230" s="307"/>
      <c r="AC230" s="268"/>
      <c r="AE230" s="187"/>
      <c r="AF230" s="187"/>
    </row>
    <row r="231" spans="1:33" x14ac:dyDescent="0.25">
      <c r="H231" s="4"/>
      <c r="I231" s="4"/>
      <c r="K231" s="4"/>
      <c r="R231" s="39"/>
      <c r="S231" s="40"/>
      <c r="U231" s="14"/>
      <c r="V231" s="314"/>
      <c r="W231" s="308"/>
      <c r="X231" s="308"/>
      <c r="Y231" s="308"/>
      <c r="AA231" s="307"/>
      <c r="AB231" s="307"/>
      <c r="AD231" s="268"/>
      <c r="AF231" s="187"/>
      <c r="AG231" s="187"/>
    </row>
    <row r="232" spans="1:33" x14ac:dyDescent="0.25">
      <c r="H232" s="4"/>
      <c r="I232" s="4"/>
      <c r="K232" s="4"/>
      <c r="L232" s="39"/>
      <c r="M232" s="40"/>
      <c r="O232" s="14"/>
      <c r="U232" s="314"/>
      <c r="V232" s="308"/>
      <c r="W232" s="308"/>
      <c r="X232" s="308"/>
      <c r="Z232" s="307"/>
      <c r="AA232" s="307"/>
    </row>
    <row r="233" spans="1:33" x14ac:dyDescent="0.25">
      <c r="H233" s="4"/>
      <c r="I233" s="4"/>
      <c r="K233" s="39"/>
      <c r="L233" s="40"/>
      <c r="N233" s="14"/>
      <c r="U233" s="314"/>
      <c r="V233" s="308"/>
      <c r="W233" s="308"/>
      <c r="X233" s="308"/>
      <c r="Z233" s="307"/>
      <c r="AA233" s="307"/>
    </row>
    <row r="234" spans="1:33" x14ac:dyDescent="0.25">
      <c r="H234" s="4"/>
      <c r="I234" s="4"/>
      <c r="K234" s="4"/>
      <c r="L234" s="39"/>
      <c r="M234" s="40"/>
      <c r="O234" s="14"/>
      <c r="U234" s="314"/>
      <c r="V234" s="308"/>
      <c r="W234" s="308"/>
      <c r="X234" s="308"/>
      <c r="Z234" s="307"/>
      <c r="AA234" s="307"/>
    </row>
    <row r="235" spans="1:33" x14ac:dyDescent="0.25">
      <c r="H235" s="4"/>
      <c r="I235" s="4"/>
      <c r="K235" s="4"/>
      <c r="L235" s="39"/>
      <c r="M235" s="40"/>
      <c r="O235" s="14"/>
      <c r="U235" s="314"/>
      <c r="V235" s="308"/>
      <c r="W235" s="308"/>
      <c r="X235" s="308"/>
      <c r="Z235" s="307"/>
      <c r="AA235" s="307"/>
    </row>
    <row r="236" spans="1:33" x14ac:dyDescent="0.25">
      <c r="H236" s="4"/>
      <c r="I236" s="4"/>
      <c r="K236" s="4"/>
      <c r="L236" s="39"/>
      <c r="M236" s="40"/>
      <c r="O236" s="14"/>
      <c r="U236" s="314"/>
      <c r="V236" s="308"/>
      <c r="W236" s="308"/>
      <c r="X236" s="308"/>
      <c r="Z236" s="307"/>
      <c r="AA236" s="307"/>
    </row>
    <row r="237" spans="1:33" x14ac:dyDescent="0.25">
      <c r="H237" s="4"/>
      <c r="I237" s="4"/>
      <c r="K237" s="4"/>
      <c r="L237" s="39"/>
      <c r="M237" s="40"/>
      <c r="O237" s="14"/>
      <c r="U237" s="314"/>
      <c r="V237" s="308"/>
      <c r="W237" s="308"/>
      <c r="X237" s="308"/>
      <c r="Z237" s="307"/>
      <c r="AA237" s="307"/>
    </row>
    <row r="238" spans="1:33" x14ac:dyDescent="0.25">
      <c r="H238" s="4"/>
      <c r="I238" s="4"/>
      <c r="K238" s="4"/>
      <c r="L238" s="39"/>
      <c r="M238" s="40"/>
      <c r="O238" s="14"/>
      <c r="U238" s="314"/>
      <c r="V238" s="308"/>
      <c r="W238" s="308"/>
      <c r="X238" s="308"/>
      <c r="Z238" s="307"/>
      <c r="AA238" s="307"/>
    </row>
    <row r="239" spans="1:33" x14ac:dyDescent="0.25">
      <c r="H239" s="4"/>
      <c r="I239" s="4"/>
      <c r="K239" s="4"/>
      <c r="L239" s="39"/>
      <c r="M239" s="40"/>
      <c r="O239" s="14"/>
      <c r="U239" s="314"/>
      <c r="V239" s="308"/>
      <c r="W239" s="308"/>
      <c r="X239" s="308"/>
      <c r="Z239" s="307"/>
      <c r="AA239" s="307"/>
    </row>
    <row r="240" spans="1:33" x14ac:dyDescent="0.25">
      <c r="H240" s="4"/>
      <c r="I240" s="4"/>
      <c r="K240" s="4"/>
      <c r="L240" s="39"/>
      <c r="M240" s="40"/>
      <c r="O240" s="14"/>
      <c r="U240" s="304"/>
      <c r="V240" s="315"/>
      <c r="W240" s="315"/>
      <c r="X240" s="309"/>
      <c r="AA240" s="307"/>
    </row>
    <row r="241" spans="8:27" x14ac:dyDescent="0.25">
      <c r="H241" s="4"/>
      <c r="I241" s="4"/>
      <c r="K241" s="4"/>
      <c r="L241" s="39"/>
      <c r="M241" s="40"/>
      <c r="O241" s="14"/>
      <c r="U241" s="304"/>
      <c r="V241" s="315"/>
      <c r="W241" s="315"/>
      <c r="X241" s="309"/>
      <c r="AA241" s="307"/>
    </row>
    <row r="242" spans="8:27" x14ac:dyDescent="0.25">
      <c r="H242" s="4"/>
      <c r="I242" s="4"/>
      <c r="K242" s="4"/>
      <c r="L242" s="39"/>
      <c r="M242" s="40"/>
      <c r="O242" s="14"/>
      <c r="U242" s="304"/>
      <c r="V242" s="315"/>
      <c r="W242" s="315"/>
      <c r="X242" s="309"/>
    </row>
    <row r="243" spans="8:27" x14ac:dyDescent="0.25">
      <c r="H243" s="4"/>
      <c r="I243" s="4"/>
      <c r="K243" s="4"/>
      <c r="L243" s="39"/>
      <c r="M243" s="40"/>
      <c r="O243" s="14"/>
      <c r="U243" s="304"/>
      <c r="V243" s="315"/>
      <c r="W243" s="315"/>
      <c r="X243" s="309"/>
    </row>
    <row r="244" spans="8:27" x14ac:dyDescent="0.25">
      <c r="H244" s="4"/>
      <c r="I244" s="4"/>
      <c r="K244" s="4"/>
      <c r="L244" s="39"/>
      <c r="M244" s="40"/>
      <c r="O244" s="14"/>
      <c r="U244" s="304"/>
      <c r="V244" s="315"/>
      <c r="W244" s="315"/>
      <c r="X244" s="309"/>
    </row>
    <row r="245" spans="8:27" x14ac:dyDescent="0.25">
      <c r="H245" s="4"/>
      <c r="I245" s="4"/>
      <c r="K245" s="4"/>
      <c r="L245" s="39"/>
      <c r="M245" s="40"/>
      <c r="O245" s="14"/>
      <c r="U245" s="304"/>
      <c r="V245" s="315"/>
      <c r="W245" s="315"/>
      <c r="X245" s="309"/>
    </row>
    <row r="246" spans="8:27" x14ac:dyDescent="0.25">
      <c r="H246" s="4"/>
      <c r="I246" s="4"/>
      <c r="K246" s="4"/>
      <c r="L246" s="39"/>
      <c r="M246" s="40"/>
      <c r="O246" s="14"/>
      <c r="U246" s="304"/>
      <c r="V246" s="315"/>
      <c r="W246" s="315"/>
      <c r="X246" s="309"/>
    </row>
    <row r="247" spans="8:27" x14ac:dyDescent="0.25">
      <c r="H247" s="4"/>
      <c r="I247" s="4"/>
      <c r="K247" s="4"/>
      <c r="L247" s="39"/>
      <c r="M247" s="40"/>
      <c r="O247" s="14"/>
      <c r="U247" s="304"/>
      <c r="V247" s="315"/>
      <c r="W247" s="315"/>
      <c r="X247" s="309"/>
    </row>
    <row r="248" spans="8:27" x14ac:dyDescent="0.25">
      <c r="U248" s="304"/>
      <c r="V248" s="315"/>
      <c r="W248" s="315"/>
      <c r="X248" s="309"/>
    </row>
    <row r="249" spans="8:27" x14ac:dyDescent="0.25">
      <c r="U249" s="304"/>
      <c r="V249" s="315"/>
      <c r="W249" s="315"/>
      <c r="X249" s="309"/>
    </row>
    <row r="250" spans="8:27" x14ac:dyDescent="0.25">
      <c r="U250" s="304"/>
      <c r="V250" s="315"/>
      <c r="W250" s="315"/>
      <c r="X250" s="309"/>
    </row>
    <row r="251" spans="8:27" x14ac:dyDescent="0.25">
      <c r="U251" s="304"/>
      <c r="V251" s="315"/>
      <c r="W251" s="315"/>
      <c r="X251" s="309"/>
    </row>
    <row r="252" spans="8:27" x14ac:dyDescent="0.25">
      <c r="U252" s="304"/>
      <c r="V252" s="315"/>
      <c r="W252" s="315"/>
      <c r="X252" s="309"/>
    </row>
    <row r="253" spans="8:27" x14ac:dyDescent="0.25">
      <c r="U253" s="304"/>
      <c r="V253" s="315"/>
      <c r="W253" s="315"/>
      <c r="X253" s="309"/>
    </row>
    <row r="254" spans="8:27" x14ac:dyDescent="0.25">
      <c r="U254" s="304"/>
      <c r="V254" s="315"/>
      <c r="W254" s="315"/>
      <c r="X254" s="309"/>
    </row>
    <row r="255" spans="8:27" x14ac:dyDescent="0.25">
      <c r="U255" s="304"/>
      <c r="V255" s="315"/>
      <c r="W255" s="315"/>
      <c r="X255" s="309"/>
    </row>
  </sheetData>
  <sheetProtection algorithmName="SHA-512" hashValue="ZEcapjPpXoXSFqsGPUiXwhp5bhe6z2OGF+sry9iYiE3Pv6R4SE1EOdID2izIsb63v8yt5tXINLFt2nZzD1Q7VA==" saltValue="/ePm4eY2ea4zLn+pB9jX+g==" spinCount="100000" sheet="1" objects="1" scenarios="1"/>
  <sortState xmlns:xlrd2="http://schemas.microsoft.com/office/spreadsheetml/2017/richdata2" ref="R371:R372">
    <sortCondition descending="1" ref="R371:R372"/>
  </sortState>
  <mergeCells count="231">
    <mergeCell ref="E71:F71"/>
    <mergeCell ref="O70:P70"/>
    <mergeCell ref="L102:S102"/>
    <mergeCell ref="B104:I104"/>
    <mergeCell ref="C73:D73"/>
    <mergeCell ref="C74:D74"/>
    <mergeCell ref="C72:D72"/>
    <mergeCell ref="L104:S104"/>
    <mergeCell ref="B82:I82"/>
    <mergeCell ref="L82:S82"/>
    <mergeCell ref="C84:D84"/>
    <mergeCell ref="E84:F84"/>
    <mergeCell ref="M84:N84"/>
    <mergeCell ref="O84:P84"/>
    <mergeCell ref="C85:D85"/>
    <mergeCell ref="E85:F85"/>
    <mergeCell ref="M85:N85"/>
    <mergeCell ref="O85:P85"/>
    <mergeCell ref="C86:D86"/>
    <mergeCell ref="E86:F86"/>
    <mergeCell ref="C131:I131"/>
    <mergeCell ref="C140:I140"/>
    <mergeCell ref="C141:E141"/>
    <mergeCell ref="M152:Q152"/>
    <mergeCell ref="R152:S152"/>
    <mergeCell ref="R127:S127"/>
    <mergeCell ref="M87:N87"/>
    <mergeCell ref="O87:P87"/>
    <mergeCell ref="E90:H90"/>
    <mergeCell ref="O90:R90"/>
    <mergeCell ref="R153:S153"/>
    <mergeCell ref="H148:I148"/>
    <mergeCell ref="M148:Q148"/>
    <mergeCell ref="R148:S148"/>
    <mergeCell ref="C149:G149"/>
    <mergeCell ref="M150:Q150"/>
    <mergeCell ref="R150:S150"/>
    <mergeCell ref="C151:G151"/>
    <mergeCell ref="H151:I151"/>
    <mergeCell ref="C152:G152"/>
    <mergeCell ref="H152:I152"/>
    <mergeCell ref="B13:G13"/>
    <mergeCell ref="H122:I122"/>
    <mergeCell ref="E122:F122"/>
    <mergeCell ref="O122:P122"/>
    <mergeCell ref="R122:S122"/>
    <mergeCell ref="L122:N122"/>
    <mergeCell ref="L124:N124"/>
    <mergeCell ref="B122:D122"/>
    <mergeCell ref="B124:D124"/>
    <mergeCell ref="R124:S124"/>
    <mergeCell ref="G97:H97"/>
    <mergeCell ref="E68:F68"/>
    <mergeCell ref="B95:D95"/>
    <mergeCell ref="O68:P68"/>
    <mergeCell ref="E69:F69"/>
    <mergeCell ref="E70:F70"/>
    <mergeCell ref="H124:I124"/>
    <mergeCell ref="O71:P71"/>
    <mergeCell ref="O72:P72"/>
    <mergeCell ref="O73:P73"/>
    <mergeCell ref="O124:P124"/>
    <mergeCell ref="R24:S24"/>
    <mergeCell ref="H24:I24"/>
    <mergeCell ref="O24:P24"/>
    <mergeCell ref="U119:X119"/>
    <mergeCell ref="C69:D69"/>
    <mergeCell ref="C70:D70"/>
    <mergeCell ref="C71:D71"/>
    <mergeCell ref="M70:N70"/>
    <mergeCell ref="Q105:R105"/>
    <mergeCell ref="B96:D96"/>
    <mergeCell ref="B97:D97"/>
    <mergeCell ref="L97:N97"/>
    <mergeCell ref="L96:N96"/>
    <mergeCell ref="L95:N95"/>
    <mergeCell ref="E72:F72"/>
    <mergeCell ref="E73:F73"/>
    <mergeCell ref="E74:F74"/>
    <mergeCell ref="O74:P74"/>
    <mergeCell ref="O118:R118"/>
    <mergeCell ref="R117:S117"/>
    <mergeCell ref="M74:N74"/>
    <mergeCell ref="Q96:R96"/>
    <mergeCell ref="G95:H95"/>
    <mergeCell ref="O77:R77"/>
    <mergeCell ref="E77:H77"/>
    <mergeCell ref="B94:D94"/>
    <mergeCell ref="L94:N94"/>
    <mergeCell ref="M214:O214"/>
    <mergeCell ref="G215:I215"/>
    <mergeCell ref="G216:I216"/>
    <mergeCell ref="M67:N67"/>
    <mergeCell ref="M68:N68"/>
    <mergeCell ref="A78:J78"/>
    <mergeCell ref="E67:F67"/>
    <mergeCell ref="O67:P67"/>
    <mergeCell ref="M172:S204"/>
    <mergeCell ref="G209:I209"/>
    <mergeCell ref="C177:E177"/>
    <mergeCell ref="C163:I164"/>
    <mergeCell ref="O69:P69"/>
    <mergeCell ref="C111:I111"/>
    <mergeCell ref="C115:I115"/>
    <mergeCell ref="H117:I117"/>
    <mergeCell ref="C181:I182"/>
    <mergeCell ref="E118:H118"/>
    <mergeCell ref="Q107:R107"/>
    <mergeCell ref="C160:I160"/>
    <mergeCell ref="M208:O208"/>
    <mergeCell ref="Q208:S208"/>
    <mergeCell ref="E124:F124"/>
    <mergeCell ref="H127:I127"/>
    <mergeCell ref="G227:I227"/>
    <mergeCell ref="G214:I214"/>
    <mergeCell ref="C175:I175"/>
    <mergeCell ref="C186:I187"/>
    <mergeCell ref="C178:I178"/>
    <mergeCell ref="C179:E179"/>
    <mergeCell ref="C173:I173"/>
    <mergeCell ref="C161:I161"/>
    <mergeCell ref="C180:I180"/>
    <mergeCell ref="C174:I174"/>
    <mergeCell ref="E167:H167"/>
    <mergeCell ref="C199:I199"/>
    <mergeCell ref="C202:I202"/>
    <mergeCell ref="C191:I196"/>
    <mergeCell ref="C165:E165"/>
    <mergeCell ref="M160:S160"/>
    <mergeCell ref="G105:H105"/>
    <mergeCell ref="G107:H107"/>
    <mergeCell ref="G94:H94"/>
    <mergeCell ref="B92:I92"/>
    <mergeCell ref="L92:S92"/>
    <mergeCell ref="M71:N71"/>
    <mergeCell ref="F165:I165"/>
    <mergeCell ref="B109:I109"/>
    <mergeCell ref="M163:S164"/>
    <mergeCell ref="M165:O165"/>
    <mergeCell ref="P165:S165"/>
    <mergeCell ref="Q95:R95"/>
    <mergeCell ref="M161:S161"/>
    <mergeCell ref="C148:G148"/>
    <mergeCell ref="C150:G150"/>
    <mergeCell ref="H150:I150"/>
    <mergeCell ref="M86:N86"/>
    <mergeCell ref="O86:P86"/>
    <mergeCell ref="C87:D87"/>
    <mergeCell ref="E87:F87"/>
    <mergeCell ref="C153:G153"/>
    <mergeCell ref="H153:I153"/>
    <mergeCell ref="M153:Q153"/>
    <mergeCell ref="O167:R167"/>
    <mergeCell ref="G4:I4"/>
    <mergeCell ref="Q4:S4"/>
    <mergeCell ref="D5:I5"/>
    <mergeCell ref="N5:S5"/>
    <mergeCell ref="F6:G6"/>
    <mergeCell ref="H6:I6"/>
    <mergeCell ref="B7:C7"/>
    <mergeCell ref="B43:I43"/>
    <mergeCell ref="L43:S43"/>
    <mergeCell ref="B41:F42"/>
    <mergeCell ref="G41:H41"/>
    <mergeCell ref="B9:G9"/>
    <mergeCell ref="B19:I19"/>
    <mergeCell ref="L19:S19"/>
    <mergeCell ref="L14:S14"/>
    <mergeCell ref="B14:I14"/>
    <mergeCell ref="G38:H38"/>
    <mergeCell ref="G35:H35"/>
    <mergeCell ref="F26:I26"/>
    <mergeCell ref="E24:F24"/>
    <mergeCell ref="Q35:R35"/>
    <mergeCell ref="B35:F36"/>
    <mergeCell ref="B31:I31"/>
    <mergeCell ref="B26:E28"/>
    <mergeCell ref="B60:D61"/>
    <mergeCell ref="O52:R52"/>
    <mergeCell ref="B55:I55"/>
    <mergeCell ref="L55:S55"/>
    <mergeCell ref="F57:I58"/>
    <mergeCell ref="P57:S58"/>
    <mergeCell ref="P28:S28"/>
    <mergeCell ref="F30:I30"/>
    <mergeCell ref="L28:O28"/>
    <mergeCell ref="F28:I28"/>
    <mergeCell ref="B46:I46"/>
    <mergeCell ref="Q41:R41"/>
    <mergeCell ref="L41:P42"/>
    <mergeCell ref="L35:P36"/>
    <mergeCell ref="Q38:R38"/>
    <mergeCell ref="F60:I61"/>
    <mergeCell ref="B45:I45"/>
    <mergeCell ref="M69:N69"/>
    <mergeCell ref="L53:S53"/>
    <mergeCell ref="B57:D58"/>
    <mergeCell ref="H50:I50"/>
    <mergeCell ref="L57:N58"/>
    <mergeCell ref="L60:N61"/>
    <mergeCell ref="P60:S61"/>
    <mergeCell ref="P30:S30"/>
    <mergeCell ref="B63:E64"/>
    <mergeCell ref="L63:O64"/>
    <mergeCell ref="L31:S31"/>
    <mergeCell ref="B38:F39"/>
    <mergeCell ref="L38:P39"/>
    <mergeCell ref="M215:O215"/>
    <mergeCell ref="M216:O216"/>
    <mergeCell ref="M217:O217"/>
    <mergeCell ref="H225:I225"/>
    <mergeCell ref="N225:O225"/>
    <mergeCell ref="M151:Q151"/>
    <mergeCell ref="R151:S151"/>
    <mergeCell ref="B47:I47"/>
    <mergeCell ref="L47:S47"/>
    <mergeCell ref="C67:D67"/>
    <mergeCell ref="C68:D68"/>
    <mergeCell ref="M72:N72"/>
    <mergeCell ref="M73:N73"/>
    <mergeCell ref="H149:I149"/>
    <mergeCell ref="M149:Q149"/>
    <mergeCell ref="R149:S149"/>
    <mergeCell ref="B53:I53"/>
    <mergeCell ref="Q94:R94"/>
    <mergeCell ref="E52:I52"/>
    <mergeCell ref="E100:H100"/>
    <mergeCell ref="O100:R100"/>
    <mergeCell ref="A79:J79"/>
    <mergeCell ref="Q97:R97"/>
    <mergeCell ref="G96:H96"/>
  </mergeCells>
  <phoneticPr fontId="62" type="noConversion"/>
  <pageMargins left="0.43307086614173229" right="0.23622047244094491" top="0.55118110236220474" bottom="0.35433070866141736" header="0.23622047244094491" footer="0.31496062992125984"/>
  <pageSetup paperSize="9" scale="78" fitToHeight="3" orientation="portrait" r:id="rId1"/>
  <headerFooter alignWithMargins="0">
    <oddHeader>&amp;L&amp;"Arial,Fett"&amp;15Anlage zur Beschreibung der Maßnahmen&amp;R&amp;8Datum der Bearbeitung   &amp;D&amp;"Arial,Fett"&amp;18
F  &amp;"Arial,Standard"&amp;10Festbetragsfinanzierung</oddHeader>
    <oddFooter>&amp;R&amp;8&amp;F</oddFooter>
  </headerFooter>
  <rowBreaks count="2" manualBreakCount="2">
    <brk id="79" max="20" man="1"/>
    <brk id="155" max="19"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Erstaufforstung</vt:lpstr>
      <vt:lpstr>Erstaufforstung!Druckbereich</vt:lpstr>
    </vt:vector>
  </TitlesOfParts>
  <Company>LFV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Heilken, Martin</dc:creator>
  <dc:description>14.10.2009: Zwei Kommentare wurden deutlicher formuliert</dc:description>
  <cp:lastModifiedBy>Heilken, Martin</cp:lastModifiedBy>
  <cp:lastPrinted>2023-10-13T10:15:53Z</cp:lastPrinted>
  <dcterms:created xsi:type="dcterms:W3CDTF">2003-06-26T06:41:09Z</dcterms:created>
  <dcterms:modified xsi:type="dcterms:W3CDTF">2025-03-27T14:04:24Z</dcterms:modified>
</cp:coreProperties>
</file>