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DieseArbeitsmappe"/>
  <mc:AlternateContent xmlns:mc="http://schemas.openxmlformats.org/markup-compatibility/2006">
    <mc:Choice Requires="x15">
      <x15ac:absPath xmlns:x15ac="http://schemas.microsoft.com/office/spreadsheetml/2010/11/ac" url="X:\IN-pkw\"/>
    </mc:Choice>
  </mc:AlternateContent>
  <xr:revisionPtr revIDLastSave="0" documentId="8_{C74DA53E-BA2D-4A75-BDB1-7EADAD3386D8}" xr6:coauthVersionLast="47" xr6:coauthVersionMax="47" xr10:uidLastSave="{00000000-0000-0000-0000-000000000000}"/>
  <bookViews>
    <workbookView xWindow="-108" yWindow="-108" windowWidth="23256" windowHeight="13896" xr2:uid="{00000000-000D-0000-FFFF-FFFF00000000}"/>
  </bookViews>
  <sheets>
    <sheet name="Aufforstungen" sheetId="17" r:id="rId1"/>
  </sheets>
  <definedNames>
    <definedName name="_xlnm.Print_Area" localSheetId="0">Aufforstungen!$A$1:$T$253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18" i="17" l="1"/>
  <c r="R119" i="17"/>
  <c r="R117" i="17"/>
  <c r="H118" i="17"/>
  <c r="H119" i="17"/>
  <c r="H117" i="17"/>
  <c r="G117" i="17"/>
  <c r="I117" i="17" l="1"/>
  <c r="S127" i="17"/>
  <c r="I128" i="17"/>
  <c r="I129" i="17"/>
  <c r="I127" i="17"/>
  <c r="C118" i="17"/>
  <c r="C119" i="17"/>
  <c r="C117" i="17"/>
  <c r="Q100" i="17"/>
  <c r="Q101" i="17"/>
  <c r="Q102" i="17"/>
  <c r="Q103" i="17"/>
  <c r="Q104" i="17"/>
  <c r="Q105" i="17"/>
  <c r="Q99" i="17"/>
  <c r="M103" i="17"/>
  <c r="M104" i="17"/>
  <c r="H100" i="17"/>
  <c r="H101" i="17"/>
  <c r="H102" i="17"/>
  <c r="H103" i="17"/>
  <c r="H104" i="17"/>
  <c r="H105" i="17"/>
  <c r="H99" i="17"/>
  <c r="C100" i="17"/>
  <c r="C101" i="17"/>
  <c r="C102" i="17"/>
  <c r="C103" i="17"/>
  <c r="C104" i="17"/>
  <c r="C105" i="17"/>
  <c r="C99" i="17"/>
  <c r="L118" i="17"/>
  <c r="L119" i="17"/>
  <c r="L100" i="17"/>
  <c r="M100" i="17" s="1"/>
  <c r="L101" i="17"/>
  <c r="R101" i="17" s="1"/>
  <c r="L102" i="17"/>
  <c r="R102" i="17" s="1"/>
  <c r="L103" i="17"/>
  <c r="R103" i="17" s="1"/>
  <c r="L104" i="17"/>
  <c r="R104" i="17" s="1"/>
  <c r="L105" i="17"/>
  <c r="R105" i="17" s="1"/>
  <c r="R94" i="17"/>
  <c r="H94" i="17"/>
  <c r="O100" i="17"/>
  <c r="O101" i="17"/>
  <c r="O102" i="17"/>
  <c r="O103" i="17"/>
  <c r="O104" i="17"/>
  <c r="O105" i="17"/>
  <c r="O99" i="17"/>
  <c r="S119" i="17"/>
  <c r="S118" i="17"/>
  <c r="S117" i="17"/>
  <c r="I118" i="17"/>
  <c r="I119" i="17"/>
  <c r="Q119" i="17"/>
  <c r="Q118" i="17"/>
  <c r="Q117" i="17"/>
  <c r="G118" i="17"/>
  <c r="G119" i="17"/>
  <c r="E88" i="17"/>
  <c r="R100" i="17" l="1"/>
  <c r="M102" i="17"/>
  <c r="M105" i="17"/>
  <c r="M119" i="17"/>
  <c r="M101" i="17"/>
  <c r="M118" i="17"/>
  <c r="L117" i="17"/>
  <c r="L114" i="17"/>
  <c r="M117" i="17" l="1"/>
  <c r="S121" i="17"/>
  <c r="R187" i="17" l="1"/>
  <c r="R188" i="17"/>
  <c r="R189" i="17"/>
  <c r="R190" i="17"/>
  <c r="R191" i="17"/>
  <c r="R186" i="17"/>
  <c r="M187" i="17"/>
  <c r="M188" i="17"/>
  <c r="M189" i="17"/>
  <c r="M190" i="17"/>
  <c r="M191" i="17"/>
  <c r="M186" i="17"/>
  <c r="H149" i="17" l="1"/>
  <c r="R149" i="17" s="1"/>
  <c r="H159" i="17" l="1"/>
  <c r="O159" i="17"/>
  <c r="R159" i="17" s="1"/>
  <c r="R46" i="17" l="1"/>
  <c r="P46" i="17"/>
  <c r="Q49" i="17"/>
  <c r="B64" i="17" l="1"/>
  <c r="I99" i="17" l="1"/>
  <c r="I121" i="17"/>
  <c r="P129" i="17"/>
  <c r="P128" i="17"/>
  <c r="P127" i="17"/>
  <c r="O129" i="17"/>
  <c r="O128" i="17"/>
  <c r="O127" i="17"/>
  <c r="N5" i="17"/>
  <c r="L99" i="17"/>
  <c r="B68" i="17"/>
  <c r="B67" i="17"/>
  <c r="R99" i="17" l="1"/>
  <c r="M99" i="17"/>
  <c r="E91" i="17"/>
  <c r="B69" i="17" s="1"/>
  <c r="B70" i="17" l="1"/>
  <c r="Q60" i="17"/>
  <c r="H163" i="17" l="1"/>
  <c r="H155" i="17"/>
  <c r="I83" i="17"/>
  <c r="Q139" i="17"/>
  <c r="B83" i="17"/>
  <c r="L83" i="17" s="1"/>
  <c r="S83" i="17" l="1"/>
  <c r="O163" i="17"/>
  <c r="R163" i="17" s="1"/>
  <c r="O155" i="17"/>
  <c r="R155" i="17" s="1"/>
  <c r="S81" i="17"/>
  <c r="O76" i="17"/>
  <c r="Q57" i="17"/>
  <c r="O91" i="17" s="1"/>
  <c r="Q54" i="17"/>
  <c r="O88" i="17" l="1"/>
  <c r="L19" i="17"/>
  <c r="L21" i="17"/>
  <c r="L149" i="17" l="1"/>
  <c r="Q137" i="17"/>
  <c r="I131" i="17" l="1"/>
  <c r="S129" i="17"/>
  <c r="S128" i="17"/>
  <c r="F27" i="17"/>
  <c r="S131" i="17" l="1"/>
  <c r="H27" i="17"/>
  <c r="L24" i="17"/>
  <c r="L17" i="17"/>
  <c r="L14" i="17"/>
  <c r="L12" i="17"/>
  <c r="L9" i="17"/>
  <c r="L152" i="17"/>
  <c r="I100" i="17" l="1"/>
  <c r="I104" i="17"/>
  <c r="I101" i="17"/>
  <c r="I105" i="17"/>
  <c r="I103" i="17"/>
  <c r="I102" i="17"/>
  <c r="M203" i="17" l="1"/>
  <c r="L134" i="17"/>
  <c r="L124" i="17"/>
  <c r="P41" i="17" l="1"/>
  <c r="I107" i="17" l="1"/>
  <c r="H166" i="17" s="1"/>
  <c r="P39" i="17" l="1"/>
  <c r="S100" i="17" l="1"/>
  <c r="S101" i="17"/>
  <c r="S102" i="17"/>
  <c r="S103" i="17"/>
  <c r="S104" i="17"/>
  <c r="S105" i="17"/>
  <c r="S99" i="17" l="1"/>
  <c r="S107" i="17" s="1"/>
  <c r="R16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Heilken, Martin</author>
    <author>Schürmann, Heiko</author>
    <author>MAHE3600</author>
    <author>Ute Elberfeld</author>
  </authors>
  <commentList>
    <comment ref="B9" authorId="0" shapeId="0" xr:uid="{00000000-0006-0000-0000-000001000000}">
      <text>
        <r>
          <rPr>
            <b/>
            <sz val="9"/>
            <color indexed="81"/>
            <rFont val="Segoe UI"/>
            <family val="2"/>
          </rPr>
          <t>Anmerkung:</t>
        </r>
        <r>
          <rPr>
            <sz val="9"/>
            <color indexed="81"/>
            <rFont val="Segoe UI"/>
            <family val="2"/>
          </rPr>
          <t xml:space="preserve">
   Nr. 2.1.2.1  «Bodenvorbereitung mit Pferd 
   für Saat i.V.m. einer Maßnahme nach Nr. 2.1.2.3 und 
   für Laubholz-Naturverjüngungen.»
</t>
        </r>
      </text>
    </comment>
    <comment ref="B11" authorId="0" shapeId="0" xr:uid="{00000000-0006-0000-0000-000002000000}">
      <text>
        <r>
          <rPr>
            <b/>
            <sz val="9"/>
            <color indexed="81"/>
            <rFont val="Segoe UI"/>
            <family val="2"/>
          </rPr>
          <t>Anmerkung:</t>
        </r>
        <r>
          <rPr>
            <sz val="9"/>
            <color indexed="81"/>
            <rFont val="Segoe UI"/>
            <family val="2"/>
          </rPr>
          <t xml:space="preserve">
  Nr. 2.1.2.2  «Aufforstung, Anlage von Waldrändern, Voranbau, 
  Unterbau und Saat, Komplettierung und Pflege von Naturver-
  jüngungen und Niederwäldern in Verjüngung mit Laubholz
  der förderfähigen Baumarten nach Anlage 1 sowie anschließende 
  Kulturpflege während der ersten fünf Jahre»
</t>
        </r>
      </text>
    </comment>
    <comment ref="B14" authorId="0" shapeId="0" xr:uid="{00000000-0006-0000-0000-000003000000}">
      <text>
        <r>
          <rPr>
            <b/>
            <sz val="9"/>
            <color indexed="81"/>
            <rFont val="Segoe UI"/>
            <family val="2"/>
          </rPr>
          <t>Anmerkung:</t>
        </r>
        <r>
          <rPr>
            <sz val="9"/>
            <color indexed="81"/>
            <rFont val="Segoe UI"/>
            <family val="2"/>
          </rPr>
          <t xml:space="preserve">
  Nr. 2.1.2.3  «Nachbesserungen, wenn bei geförderten Kulturen
  in den ersten 60 Monaten nach Pflanzung oder Saat aufgrund
  natürl. Ereignisse (wie Frost, Trockenheit, Überschwemmung 
  nicht jedoch Wildverbiss, Mäusefraß oder Pflegemängel) Aus-
  fälle von &gt; 30 % der Pflanzenzahl oder &gt; 1 Hektar zusammen-
  hängender Fläche aufgetreten sind und d. Waldbesitzer(in) 
  den Ausfall nicht zu vertreten hat.»
</t>
        </r>
      </text>
    </comment>
    <comment ref="B16" authorId="0" shapeId="0" xr:uid="{00000000-0006-0000-0000-000004000000}">
      <text>
        <r>
          <rPr>
            <b/>
            <sz val="9"/>
            <color indexed="81"/>
            <rFont val="Segoe UI"/>
            <family val="2"/>
          </rPr>
          <t>Anmerkung:</t>
        </r>
        <r>
          <rPr>
            <sz val="9"/>
            <color indexed="81"/>
            <rFont val="Segoe UI"/>
            <family val="2"/>
          </rPr>
          <t xml:space="preserve">
  Nr. 2.1.2.5  «Schutz der Aufforstungen und erwarteter Natur-
  verjüngung (empfohlene Laubbaumarten gemäß Waldbau-
  konzept NRW) gegen Wild durch Einzelschutz (mechanisch
  durch Wuchshüllen, Schutzhüllen, Drahthosen, Netzhüllen 
  oder chemisch) oder Wildschutzzäune in Gemeinschaftsjagden 
  und Angliederungsflächen bs zu einer Grße von 0,5 Hektar 
  oder für heimische Laubbaumarten in Schutzgebieten»
</t>
        </r>
      </text>
    </comment>
    <comment ref="B19" authorId="0" shapeId="0" xr:uid="{00000000-0006-0000-0000-000005000000}">
      <text>
        <r>
          <rPr>
            <b/>
            <sz val="9"/>
            <color indexed="81"/>
            <rFont val="Segoe UI"/>
            <family val="2"/>
          </rPr>
          <t>Anmerkung:</t>
        </r>
        <r>
          <rPr>
            <sz val="9"/>
            <color indexed="81"/>
            <rFont val="Segoe UI"/>
            <family val="2"/>
          </rPr>
          <t xml:space="preserve">
  Nr. 5.1.1  «Erstaufforstung und Saat mit Laubholz, 
  einschließlich Anlage von Waldrändern sowie von
  Wallhecken und reihenweisen Schutzpflanzungen»
</t>
        </r>
      </text>
    </comment>
    <comment ref="E29" authorId="1" shapeId="0" xr:uid="{00000000-0006-0000-0000-000006000000}">
      <text>
        <r>
          <rPr>
            <sz val="9"/>
            <color indexed="81"/>
            <rFont val="Segoe UI"/>
            <family val="2"/>
          </rPr>
          <t xml:space="preserve">Naturschutzgebiete, 
FFH-Gebiete, 
die Gebietskulisse des Waldbiotopschutzprogramms “Warburger Vereinbarung“,
geschützte Biotope gemäß § 30 des Bundesnaturschutzgesetzes und 
Gebiete gemäß § 42 des Landesnaturschutzgesetzes
</t>
        </r>
      </text>
    </comment>
    <comment ref="P37" authorId="2" shapeId="0" xr:uid="{00000000-0006-0000-0000-000007000000}">
      <text>
        <r>
          <rPr>
            <b/>
            <sz val="8"/>
            <color indexed="81"/>
            <rFont val="Tahoma"/>
            <family val="2"/>
          </rPr>
          <t>Anmerkung:</t>
        </r>
        <r>
          <rPr>
            <sz val="8"/>
            <color indexed="81"/>
            <rFont val="Tahoma"/>
            <family val="2"/>
          </rPr>
          <t xml:space="preserve">
Bitte J nur eingeben, wenn KEINE Abweichung zum Antrag vorliegt. </t>
        </r>
      </text>
    </comment>
    <comment ref="G73" authorId="1" shapeId="0" xr:uid="{00000000-0006-0000-0000-000008000000}">
      <text>
        <r>
          <rPr>
            <sz val="9"/>
            <color indexed="81"/>
            <rFont val="Segoe UI"/>
            <family val="2"/>
          </rPr>
          <t xml:space="preserve">Abweichungen sind zu begründen
</t>
        </r>
      </text>
    </comment>
    <comment ref="B99" authorId="3" shapeId="0" xr:uid="{5F818D7B-0094-49EC-8568-F51FA0BC0749}">
      <text>
        <r>
          <rPr>
            <b/>
            <sz val="8"/>
            <color indexed="81"/>
            <rFont val="Tahoma"/>
            <family val="2"/>
          </rPr>
          <t xml:space="preserve">
 </t>
        </r>
        <r>
          <rPr>
            <b/>
            <sz val="8"/>
            <color indexed="81"/>
            <rFont val="Arial"/>
            <family val="2"/>
          </rPr>
          <t xml:space="preserve">                                                                bis zu 35 %                   bei ausschließicher Verwendung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Nadelbaumarten laut Nr. 4           1,40 EUR                              ---</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L99" authorId="3" shapeId="0" xr:uid="{0D76F37A-3910-481A-BD50-31C10CC108FE}">
      <text>
        <r>
          <rPr>
            <b/>
            <sz val="8"/>
            <color indexed="81"/>
            <rFont val="Tahoma"/>
            <family val="2"/>
          </rPr>
          <t xml:space="preserve">
 </t>
        </r>
        <r>
          <rPr>
            <b/>
            <sz val="8"/>
            <color indexed="81"/>
            <rFont val="Arial"/>
            <family val="2"/>
          </rPr>
          <t xml:space="preserve">                                                                bis zu 35 %                   bei ausschließicher Verwendung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Nadelbaumarten laut Nr. 4           1,40 EUR                              ---</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B100" authorId="3" shapeId="0" xr:uid="{EE585A00-ACDD-49B4-B79A-B9E081F78782}">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Nadelbaumarten laut Nr. 4           1,40 EUR                              ---</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L100" authorId="3" shapeId="0" xr:uid="{B00C9443-E41E-440D-90B5-1C5ED1D8FECD}">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Nadelbaumarten laut Nr. 4           1,40 EUR                              ---</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B101" authorId="3" shapeId="0" xr:uid="{69334641-58EB-48B1-A5E1-2CA6A6024816}">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Nadelbaumarten laut Nr. 4           1,40 EUR                              ---</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L101" authorId="3" shapeId="0" xr:uid="{048FE0B3-F50B-4D26-9FA8-410808E90A3D}">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Nadelbaumarten laut Nr. 4           1,40 EUR                              ---</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B102" authorId="3" shapeId="0" xr:uid="{9A344662-1765-41BD-8378-EEFC748ECA0B}">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Nadelbaumarten laut Nr. 4           1,40 EUR                              ---</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L102" authorId="3" shapeId="0" xr:uid="{14DAB3F7-9C89-448B-8502-CE0E0ECEE8CE}">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Nadelbaumarten laut Nr. 4           1,40 EUR                              ---</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B103" authorId="3" shapeId="0" xr:uid="{70607DBA-66E9-46C9-9040-B442AB22E85D}">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Nadelbaumarten laut Nr. 4           1,40 EUR                              ---</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L103" authorId="3" shapeId="0" xr:uid="{1943B34F-D0F0-4EFB-ADCC-3A0E29F642CC}">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Nadelbaumarten laut Nr. 4           1,40 EUR                              ---</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B104" authorId="3" shapeId="0" xr:uid="{F52439BA-9B1D-4DB9-8DC4-734EEC0706D7}">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Nadelbaumarten laut Nr. 4           1,40 EUR                              ---</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L104" authorId="3" shapeId="0" xr:uid="{41283B05-FA16-4F14-B57E-41CC76C797F8}">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Nadelbaumarten laut Nr. 4           1,40 EUR                              ---</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B105" authorId="3" shapeId="0" xr:uid="{ACCE4746-2392-4EB0-ACD9-8E1C6D44704D}">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Nadelbaumarten laut Nr. 4           1,40 EUR                              ---</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L105" authorId="3" shapeId="0" xr:uid="{E8EF17E7-48B6-4AD6-91A8-AF7EEAE2A91A}">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Nadelbazmarten laut Nr. 4           1,40 EUR                              ---
  G  Kulturpflege bei Nr. 2.1.2.2 und 2.1.2.3     730 EUR / ha                       830 EUR / ha
  ------------------------------------------------------------------------------------------------------------------------------------------
       Saat:
  H  Stiel- und Traubeneiche                        2.700 EUR je ha
  I    Buche                                                   2.520 EUR je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B117" authorId="3" shapeId="0" xr:uid="{39658207-28AD-4B10-B513-1DED6BEEF18B}">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G  Kulturpflege bei Nr. 2.1.2.2 und 2.1.2.3     730 EUR / ha                       830 EUR /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L117" authorId="3" shapeId="0" xr:uid="{31069845-9F00-4CE3-B005-DC596DB0D029}">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G  Kulturpflege bei Nr. 2.1.2.2 und 2.1.2.3     730 EUR / ha                       830 EUR /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B118" authorId="3" shapeId="0" xr:uid="{129182F5-2DC4-49DB-870B-A68C988BD29B}">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Nadelbazmarten laut Nr. 4           1,40 EUR                              ---
  G  Kulturpflege bei Nr. 2.1.2.2 und 2.1.2.3     730 EUR / ha                       830 EUR / ha
  ------------------------------------------------------------------------------------------------------------------------------------------
       Saat:
  H  Stiel- und Traubeneiche                        2.700 EUR je ha
  I    Buche                                                   2.520 EUR je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L118" authorId="3" shapeId="0" xr:uid="{7E866D87-E6C1-4BF5-BDF2-833885F20DE5}">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Nadelbazmarten laut Nr. 4           1,40 EUR                              ---
  G  Kulturpflege bei Nr. 2.1.2.2 und 2.1.2.3     730 EUR / ha                       830 EUR / ha
  ------------------------------------------------------------------------------------------------------------------------------------------
       Saat:
  H  Stiel- und Traubeneiche                        2.700 EUR je ha
  I    Buche                                                   2.520 EUR je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B119" authorId="3" shapeId="0" xr:uid="{9703787F-5761-4668-BFD2-714673FFCBB6}">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Nadelbazmarten laut Nr. 4           1,40 EUR                              ---
  G  Kulturpflege bei Nr. 2.1.2.2 und 2.1.2.3     730 EUR / ha                       830 EUR / ha
  ------------------------------------------------------------------------------------------------------------------------------------------
       Saat:
  H  Stiel- und Traubeneiche                        2.700 EUR je ha
  I    Buche                                                   2.520 EUR je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L119" authorId="3" shapeId="0" xr:uid="{0142BEB0-8697-4173-8EF8-5BC904CCA0F8}">
      <text>
        <r>
          <rPr>
            <b/>
            <sz val="8"/>
            <color indexed="81"/>
            <rFont val="Tahoma"/>
            <family val="2"/>
          </rPr>
          <t xml:space="preserve">
 </t>
        </r>
        <r>
          <rPr>
            <b/>
            <sz val="8"/>
            <color indexed="81"/>
            <rFont val="Arial"/>
            <family val="2"/>
          </rPr>
          <t xml:space="preserve">                                                                bis zu 35 %                   bei ausschließicher Verwendun 
                                                                 NH-Anteil (Fläche)        standortheimischer Baumarten
  ------------------------------------------------------------------------------------------------------------------------------------------</t>
        </r>
        <r>
          <rPr>
            <sz val="8"/>
            <color indexed="81"/>
            <rFont val="Arial"/>
            <family val="2"/>
          </rPr>
          <t xml:space="preserve">
  A  Stiel-/Traubeneiche                                  1,60 EUR                             1,80 EUR
  B  Rotbuche                                                  1,50 EUR                             1,70 EUR
  C  weitere Laubbaumarten laut Nr. 4.          1,70 EUR                              2,00 EUR
  D  Douglasie                                                 1,50 EUR                              ---
  E  Kiefer                                                        1,10 EUR                             1,20 EUR
  F  weitere Nadelbazmarten laut Nr. 4           1,40 EUR                              ---
  G  Kulturpflege bei Nr. 2.1.2.2 und 2.1.2.3     730 EUR / ha                       830 EUR / ha
  ------------------------------------------------------------------------------------------------------------------------------------------
       Saat:
  H  Stiel- und Traubeneiche                        2.700 EUR je ha
  I    Buche                                                   2.520 EUR je ha</t>
        </r>
        <r>
          <rPr>
            <b/>
            <sz val="8"/>
            <color indexed="81"/>
            <rFont val="Arial"/>
            <family val="2"/>
          </rPr>
          <t xml:space="preserve">
  ------------------------------------------------------------------------------------------------------------------------------------------</t>
        </r>
        <r>
          <rPr>
            <sz val="8"/>
            <color indexed="81"/>
            <rFont val="Arial"/>
            <family val="2"/>
          </rPr>
          <t xml:space="preserve">
  </t>
        </r>
        <r>
          <rPr>
            <b/>
            <sz val="8"/>
            <color indexed="81"/>
            <rFont val="Arial"/>
            <family val="2"/>
          </rPr>
          <t>C = Nr. 4</t>
        </r>
        <r>
          <rPr>
            <sz val="8"/>
            <color indexed="81"/>
            <rFont val="Arial"/>
            <family val="2"/>
          </rPr>
          <t xml:space="preserve">, </t>
        </r>
        <r>
          <rPr>
            <b/>
            <sz val="8"/>
            <color indexed="81"/>
            <rFont val="Arial"/>
            <family val="2"/>
          </rPr>
          <t>Laubbaumarten:</t>
        </r>
        <r>
          <rPr>
            <sz val="8"/>
            <color indexed="81"/>
            <rFont val="Arial"/>
            <family val="2"/>
          </rPr>
          <t xml:space="preserve">
  Aspe,  Bergahorn,  Bergulme,  Elsbeere,  Feldahorn,  Flatterulme,  Hainbuche,  Mehlbeere,  Moorbirke,
  Schwarzpappel,    Rotbuche,  Roteiche,  Sandbirke,  Schwarzerle,  Sommerlinde,  Speierling,  Spitzahorn,
  Stieleiche,  Traubeneiche,  Vogelbeere,  Vogelkirsche,  Weide (heimische Arten),  Wildapfel,  Wildbirne,
  Winterlinde 
</t>
        </r>
        <r>
          <rPr>
            <b/>
            <sz val="8"/>
            <color indexed="81"/>
            <rFont val="Arial"/>
            <family val="2"/>
          </rPr>
          <t xml:space="preserve">
  C = Nr. 4 Nadelbaumarten:</t>
        </r>
        <r>
          <rPr>
            <sz val="8"/>
            <color indexed="81"/>
            <rFont val="Arial"/>
            <family val="2"/>
          </rPr>
          <t xml:space="preserve">
  Douglasie,  Eibe,  Europäische Lärche,  Große Küstentanne,  Japanische Lärche,  Schwarzkiefer, 
  Waldkirsche,  Weißtanne</t>
        </r>
      </text>
    </comment>
    <comment ref="G137" authorId="0" shapeId="0" xr:uid="{00000000-0006-0000-0000-000017000000}">
      <text>
        <r>
          <rPr>
            <b/>
            <sz val="9"/>
            <color indexed="81"/>
            <rFont val="Segoe UI"/>
            <family val="2"/>
          </rPr>
          <t>Anmerkung:</t>
        </r>
        <r>
          <rPr>
            <sz val="9"/>
            <color indexed="81"/>
            <rFont val="Segoe UI"/>
            <family val="2"/>
          </rPr>
          <t xml:space="preserve">
</t>
        </r>
        <r>
          <rPr>
            <sz val="8"/>
            <color indexed="81"/>
            <rFont val="Segoe UI"/>
            <family val="2"/>
          </rPr>
          <t xml:space="preserve">Die durchschnittliche Tiefe des Waldrandes soll 10 Meter nicht unterschreiten.
</t>
        </r>
      </text>
    </comment>
    <comment ref="Q137" authorId="0" shapeId="0" xr:uid="{00000000-0006-0000-0000-000018000000}">
      <text>
        <r>
          <rPr>
            <b/>
            <sz val="9"/>
            <color indexed="81"/>
            <rFont val="Segoe UI"/>
            <family val="2"/>
          </rPr>
          <t>Anmerkung:</t>
        </r>
        <r>
          <rPr>
            <sz val="9"/>
            <color indexed="81"/>
            <rFont val="Segoe UI"/>
            <family val="2"/>
          </rPr>
          <t xml:space="preserve">
</t>
        </r>
        <r>
          <rPr>
            <sz val="8"/>
            <color indexed="81"/>
            <rFont val="Segoe UI"/>
            <family val="2"/>
          </rPr>
          <t xml:space="preserve">Die durchschnittliche Tiefe des Waldrandes soll 10 Meter nicht unterschreiten.
</t>
        </r>
      </text>
    </comment>
    <comment ref="Q139" authorId="0" shapeId="0" xr:uid="{00000000-0006-0000-0000-000019000000}">
      <text>
        <r>
          <rPr>
            <b/>
            <sz val="9"/>
            <color indexed="81"/>
            <rFont val="Segoe UI"/>
            <family val="2"/>
          </rPr>
          <t>Anmerkung:</t>
        </r>
        <r>
          <rPr>
            <sz val="9"/>
            <color indexed="81"/>
            <rFont val="Segoe UI"/>
            <family val="2"/>
          </rPr>
          <t xml:space="preserve">
</t>
        </r>
        <r>
          <rPr>
            <sz val="8"/>
            <color indexed="81"/>
            <rFont val="Segoe UI"/>
            <family val="2"/>
          </rPr>
          <t>eine Breite des Waldrands von 10 m wird empfohlen</t>
        </r>
      </text>
    </comment>
    <comment ref="F184" authorId="1" shapeId="0" xr:uid="{00000000-0006-0000-0000-00001A000000}">
      <text>
        <r>
          <rPr>
            <sz val="9"/>
            <color indexed="81"/>
            <rFont val="Segoe UI"/>
            <family val="2"/>
          </rPr>
          <t>Bitte tragen Sie hier die Namen der am Antrag beteiligten Mitglieder und den auf Sie entfallenden Förderbetrag ein
 (Begründung: Mittelung an Finanzämter)</t>
        </r>
        <r>
          <rPr>
            <b/>
            <sz val="9"/>
            <color indexed="81"/>
            <rFont val="Segoe UI"/>
            <family val="2"/>
          </rPr>
          <t xml:space="preserve">
</t>
        </r>
      </text>
    </comment>
    <comment ref="P184" authorId="1" shapeId="0" xr:uid="{00000000-0006-0000-0000-00001B000000}">
      <text>
        <r>
          <rPr>
            <sz val="9"/>
            <color indexed="81"/>
            <rFont val="Segoe UI"/>
            <family val="2"/>
          </rPr>
          <t>Bitte tragen Sie hier die Namen der am Antrag beteiligten Mitglieder und den auf Sie entfallenden Förderbetrag ein
 (Begründung: Mittelung an Finanzämter)</t>
        </r>
        <r>
          <rPr>
            <b/>
            <sz val="9"/>
            <color indexed="81"/>
            <rFont val="Segoe UI"/>
            <family val="2"/>
          </rPr>
          <t xml:space="preserve">
</t>
        </r>
      </text>
    </comment>
  </commentList>
</comments>
</file>

<file path=xl/sharedStrings.xml><?xml version="1.0" encoding="utf-8"?>
<sst xmlns="http://schemas.openxmlformats.org/spreadsheetml/2006/main" count="307" uniqueCount="157">
  <si>
    <t>Baumart</t>
  </si>
  <si>
    <t>Stück</t>
  </si>
  <si>
    <t>nein</t>
  </si>
  <si>
    <t>ja</t>
  </si>
  <si>
    <t xml:space="preserve">  nein</t>
  </si>
  <si>
    <t xml:space="preserve">  ja</t>
  </si>
  <si>
    <t>Saat</t>
  </si>
  <si>
    <t>Ort, Datum</t>
  </si>
  <si>
    <t>EUR / St.</t>
  </si>
  <si>
    <t>EUR / ha</t>
  </si>
  <si>
    <t>Name und Unterschrift d. FBB</t>
  </si>
  <si>
    <t xml:space="preserve">  Folgende Belege sind beigefügt:</t>
  </si>
  <si>
    <r>
      <t xml:space="preserve">  zum </t>
    </r>
    <r>
      <rPr>
        <b/>
        <sz val="8"/>
        <rFont val="Arial"/>
        <family val="2"/>
      </rPr>
      <t>Antrag</t>
    </r>
    <r>
      <rPr>
        <sz val="8"/>
        <rFont val="Arial"/>
        <family val="2"/>
      </rPr>
      <t xml:space="preserve"> vom</t>
    </r>
  </si>
  <si>
    <t xml:space="preserve">  Antragsteller</t>
  </si>
  <si>
    <t xml:space="preserve">  Flächenermittlungsverfahren</t>
  </si>
  <si>
    <t xml:space="preserve">  (Art, Ort, Umfang, Durchf.-Zeitraum, Flächenermittlungsverfahren)</t>
  </si>
  <si>
    <t xml:space="preserve">  Durchführung wie geplant</t>
  </si>
  <si>
    <t xml:space="preserve">  Pflanzverfahren</t>
  </si>
  <si>
    <r>
      <t xml:space="preserve">  zum </t>
    </r>
    <r>
      <rPr>
        <b/>
        <sz val="8"/>
        <rFont val="Arial"/>
        <family val="2"/>
      </rPr>
      <t>Verwendungsnachweis</t>
    </r>
    <r>
      <rPr>
        <sz val="8"/>
        <rFont val="Arial"/>
        <family val="2"/>
      </rPr>
      <t xml:space="preserve"> vom</t>
    </r>
  </si>
  <si>
    <t>bitte ankreuzen</t>
  </si>
  <si>
    <t xml:space="preserve">  • Ausgleichsmaßnahme?</t>
  </si>
  <si>
    <t xml:space="preserve">  in ha</t>
  </si>
  <si>
    <t>bis …</t>
  </si>
  <si>
    <t>Summe EUR</t>
  </si>
  <si>
    <t xml:space="preserve">  • FöNa-Maßnahme?</t>
  </si>
  <si>
    <t xml:space="preserve">  in %</t>
  </si>
  <si>
    <t>Herk-Nr. *)</t>
  </si>
  <si>
    <t xml:space="preserve">  Durchf.-Zeitraum von</t>
  </si>
  <si>
    <t xml:space="preserve">  I. ANTRAGSDATEN</t>
  </si>
  <si>
    <t xml:space="preserve">  II.  STELLUNGNAHME DER LEITUNG DES FBB</t>
  </si>
  <si>
    <t xml:space="preserve">  I. VERWENDUNGSNACHWEISDATEN</t>
  </si>
  <si>
    <t xml:space="preserve">  • Bei Aufforstungen und Verjüngung: </t>
  </si>
  <si>
    <t xml:space="preserve">  • Maßnahme im Rahmen eines Ökokontos?</t>
  </si>
  <si>
    <t xml:space="preserve">  • Wurden Flächen zwecks Naturschutz dem Zuwendungs-
    empfänger unentgeltlich übertragen?</t>
  </si>
  <si>
    <t xml:space="preserve">   *)  Hinweis:  Die weiteren für das Herkunftsgebiet empfohlenen Herkünfte</t>
  </si>
  <si>
    <t>Karte  (Maßstab 1 : 25.000)</t>
  </si>
  <si>
    <t xml:space="preserve">            Struktur des Vorbestandes (Nr. 2.3.1 der RL):</t>
  </si>
  <si>
    <t xml:space="preserve">  Gemarkung usw.</t>
  </si>
  <si>
    <t xml:space="preserve">  Gemarkung,
  Flur, Flurstück,
  Unterabteilung</t>
  </si>
  <si>
    <t xml:space="preserve">       sowie die Ersatzherkünfte laut dem Erl. d. MULNV v. 03.02.2020 </t>
  </si>
  <si>
    <t xml:space="preserve">  nach dem Waldbaukonzept NRW - Ziffer …</t>
  </si>
  <si>
    <t xml:space="preserve">  • Falls Förderung für Nadelholz beantragt:</t>
  </si>
  <si>
    <t>Stiel-/Traubeneiche</t>
  </si>
  <si>
    <t>Rotbuche</t>
  </si>
  <si>
    <t>Douglasie</t>
  </si>
  <si>
    <t>Kiefer</t>
  </si>
  <si>
    <t xml:space="preserve">Stiel- und Traubeneiche </t>
  </si>
  <si>
    <t>Buche</t>
  </si>
  <si>
    <t>A</t>
  </si>
  <si>
    <t>B</t>
  </si>
  <si>
    <t>C</t>
  </si>
  <si>
    <t>D</t>
  </si>
  <si>
    <t>E</t>
  </si>
  <si>
    <t>F</t>
  </si>
  <si>
    <t>Kz.</t>
  </si>
  <si>
    <t>.</t>
  </si>
  <si>
    <t xml:space="preserve">  </t>
  </si>
  <si>
    <r>
      <t xml:space="preserve">       dürfen alternativ verwendet werden</t>
    </r>
    <r>
      <rPr>
        <sz val="8"/>
        <rFont val="Arial"/>
        <family val="2"/>
      </rPr>
      <t>.</t>
    </r>
  </si>
  <si>
    <t xml:space="preserve">   III.  Prüfung der bewilligenden Stelle</t>
  </si>
  <si>
    <t xml:space="preserve">  Nr. 2.1.2.3  Nachbesserungen (...),</t>
  </si>
  <si>
    <t xml:space="preserve">  Nr. 5.1.1  Erstaufforstung und Saat (...)</t>
  </si>
  <si>
    <r>
      <t xml:space="preserve">  Nr. 5.1.2  </t>
    </r>
    <r>
      <rPr>
        <sz val="8"/>
        <rFont val="Arial"/>
        <family val="2"/>
      </rPr>
      <t>Nachbesserung geförderten Kulturen</t>
    </r>
  </si>
  <si>
    <t xml:space="preserve">  Nr. 2.1.2.1  Bodenvorbereitung mit Pferd für Saat (...)</t>
  </si>
  <si>
    <t xml:space="preserve">  St.</t>
  </si>
  <si>
    <t>lfdm.</t>
  </si>
  <si>
    <t xml:space="preserve">  lfdm.</t>
  </si>
  <si>
    <t xml:space="preserve">  Nr. 2.1.2.5 oder Nr. 5.1.4 PKW-RL:</t>
  </si>
  <si>
    <t xml:space="preserve">  Einzelschutz / je Pflanze:</t>
  </si>
  <si>
    <t xml:space="preserve">  Wildschutzzaun in lfd. M.:</t>
  </si>
  <si>
    <t>= A.</t>
  </si>
  <si>
    <t>= B.</t>
  </si>
  <si>
    <t>= C.</t>
  </si>
  <si>
    <t xml:space="preserve">  Aufforstung</t>
  </si>
  <si>
    <t xml:space="preserve">  A.  Bodenvorbereitung </t>
  </si>
  <si>
    <r>
      <t xml:space="preserve">  B.a) Anpflanzung / Nachbesserung </t>
    </r>
    <r>
      <rPr>
        <b/>
        <u/>
        <sz val="12"/>
        <color indexed="17"/>
        <rFont val="Arial"/>
        <family val="2"/>
      </rPr>
      <t>ohne</t>
    </r>
    <r>
      <rPr>
        <b/>
        <sz val="12"/>
        <color indexed="17"/>
        <rFont val="Arial"/>
        <family val="2"/>
      </rPr>
      <t xml:space="preserve"> Waldrand</t>
    </r>
  </si>
  <si>
    <t xml:space="preserve">  C. Schutz der Aufforstungen</t>
  </si>
  <si>
    <t xml:space="preserve">     Wird bei der Maßnahme andere Bestands- 
     struktur als im Vorbestand gewählt (nach Nr. 2.3.2.4 PKW-RL) ?</t>
  </si>
  <si>
    <t xml:space="preserve">  • Ist es Ziel, veränderte Bestandsstruktur zu schaffen (Nr. 2.3.2.4 PKW-RL)?</t>
  </si>
  <si>
    <t xml:space="preserve">  • Wurde mit den ursprünglich geförderten Baumarten nachgebessert? 
     Wurde zulässige Abweichung begründet (Nr. 2.3.2.8 PKW-RL)?</t>
  </si>
  <si>
    <t xml:space="preserve">  •  Bei Aufforstung mit NH oder nicht heimischem Laubholz: 
      Enthielt der Vorbestand (Nr. 2.3.2.5 PKW-RL) mind. 50 %
      an Nadelholz oder nicht heimischem Laubholz?</t>
  </si>
  <si>
    <t xml:space="preserve">   Waldrand - in laufenden Metern</t>
  </si>
  <si>
    <t xml:space="preserve">   Pflicht bei Aufforstungen (ausgenommen Voranbau und Unterbau), 
   es sei denn, Lage, Flächengröße oder -ausformung lassen dies nicht zu.</t>
  </si>
  <si>
    <r>
      <t xml:space="preserve">   Falls </t>
    </r>
    <r>
      <rPr>
        <u/>
        <sz val="8"/>
        <rFont val="Arial"/>
        <family val="2"/>
      </rPr>
      <t>kein</t>
    </r>
    <r>
      <rPr>
        <sz val="8"/>
        <rFont val="Arial"/>
        <family val="2"/>
      </rPr>
      <t xml:space="preserve"> Waldrand angelegt wird, bitte </t>
    </r>
    <r>
      <rPr>
        <b/>
        <sz val="8"/>
        <rFont val="Arial"/>
        <family val="2"/>
      </rPr>
      <t>begründen</t>
    </r>
    <r>
      <rPr>
        <sz val="8"/>
        <rFont val="Arial"/>
        <family val="2"/>
      </rPr>
      <t>, warum nicht:</t>
    </r>
  </si>
  <si>
    <t>Fläche
 in ha</t>
  </si>
  <si>
    <t xml:space="preserve">   Fläche in ha:</t>
  </si>
  <si>
    <t>Stieleiche</t>
  </si>
  <si>
    <t xml:space="preserve">Traubeneiche </t>
  </si>
  <si>
    <t xml:space="preserve">Bucheckern </t>
  </si>
  <si>
    <t>Meter</t>
  </si>
  <si>
    <t xml:space="preserve">   Waldrand - in laufenden Metern:</t>
  </si>
  <si>
    <t xml:space="preserve">  Förderbetrag für B.a) Anpflanzung: </t>
  </si>
  <si>
    <t xml:space="preserve">  Gesamtförderung aus diesem BBl.:</t>
  </si>
  <si>
    <t xml:space="preserve">  A. Bodenvorbereitung mit Pferd</t>
  </si>
  <si>
    <t>Fläche nicht-heimisches Laubholz</t>
  </si>
  <si>
    <r>
      <t xml:space="preserve">   % der </t>
    </r>
    <r>
      <rPr>
        <b/>
        <u/>
        <sz val="8"/>
        <rFont val="Arial"/>
        <family val="2"/>
      </rPr>
      <t>Gesamt</t>
    </r>
    <r>
      <rPr>
        <sz val="8"/>
        <rFont val="Arial"/>
        <family val="2"/>
      </rPr>
      <t>-Pflanzung 
   (Anpflanzung, Saat und Waldrand)</t>
    </r>
  </si>
  <si>
    <t xml:space="preserve">  Flächenanteil des nicht-
  heimischen Laubholzes:</t>
  </si>
  <si>
    <t>bitte LH-Baumart angeben</t>
  </si>
  <si>
    <t>bitte NH-Baumart angeben</t>
  </si>
  <si>
    <t>berücksichtigt, keine</t>
  </si>
  <si>
    <t>Formel mit VERWEIS nötig</t>
  </si>
  <si>
    <t xml:space="preserve">  Förderung in Schutzgebiet (Nr. 1.3.1)?</t>
  </si>
  <si>
    <r>
      <rPr>
        <b/>
        <sz val="8"/>
        <rFont val="Arial"/>
        <family val="2"/>
      </rPr>
      <t xml:space="preserve">  Bei Aufforstungen: </t>
    </r>
    <r>
      <rPr>
        <sz val="8"/>
        <rFont val="Arial"/>
        <family val="2"/>
      </rPr>
      <t>Empfohlener Waldentwicklungstyp</t>
    </r>
  </si>
  <si>
    <t xml:space="preserve">  Nr. 5.1.4  Schutz der Erstaufforstungen und
  Naturverjüngungen bei Erstaufforstung</t>
  </si>
  <si>
    <t xml:space="preserve">  Nr. 2.1.2.2  Aufforstung, Anlage von Waldrändern, 
  Voranbau,  Unterbau und Saat ... (...)</t>
  </si>
  <si>
    <t xml:space="preserve">  Flächenanteil des
  Nadelholzes:</t>
  </si>
  <si>
    <t xml:space="preserve">     Erfolgt die Einbringung der Nebenbaumarten und Begleitbaumarten 
     auf Kleinflächen von jeweils etwa 200 bis 3 000 Quadratmeter? 
     Erfolgt Mischung von Laub- und Nadelholz nicht einzeln oder reihenweise? 
     Erfolgt sie mit forstfachlich sinnvollen Pflanzverbänden (Nr. 2.3.2.6 RL) ?</t>
  </si>
  <si>
    <r>
      <t xml:space="preserve">     Sind bei der geförderten Kultur in den ersten </t>
    </r>
    <r>
      <rPr>
        <u/>
        <sz val="8"/>
        <rFont val="Arial"/>
        <family val="2"/>
      </rPr>
      <t xml:space="preserve">60 </t>
    </r>
    <r>
      <rPr>
        <sz val="8"/>
        <rFont val="Arial"/>
        <family val="2"/>
      </rPr>
      <t>Monaten nach 
     Pflanzung oder Saat aufgrund natürlicher Ereignisse (wie Frost, 
     Trockenheit, Überschwemmung, nicht jedoch Wildverbiss, 
     Mäusefraß oder Pflegemängel) Ausfälle in Höhe von mehr als
     30 % der Pflanzenzahl oder einem Hektar zusammenhängender 
     Fläche aufgetreten (Nr. 2.1.2.3 PKW-RL)?</t>
    </r>
  </si>
  <si>
    <t xml:space="preserve">  • Bei Nachbesserungen:</t>
  </si>
  <si>
    <r>
      <t xml:space="preserve"> </t>
    </r>
    <r>
      <rPr>
        <b/>
        <sz val="8"/>
        <rFont val="Arial"/>
        <family val="2"/>
      </rPr>
      <t xml:space="preserve">  Verwendete Baum- und Straucharten bitte aufzählen</t>
    </r>
    <r>
      <rPr>
        <sz val="8"/>
        <rFont val="Arial"/>
        <family val="2"/>
      </rPr>
      <t xml:space="preserve">
   (Nadelholz und nicht heimisches Laubholz sind ausgeschlossen, RL-Nr. 2.3.2.3):</t>
    </r>
  </si>
  <si>
    <t>Das beantragte Vorhaben wird von mir für forstfachlich notwendig und zweckmäßig gehalten.</t>
  </si>
  <si>
    <t xml:space="preserve">  Nr. 2.1.2.5  Schutz der Aufforstungen und erwarteter 
  Naturverjüngung ... durch Einzelschutz … Wildschutzzaun</t>
  </si>
  <si>
    <t>Doppelförderung: 
Ist das Vorhaben eine...</t>
  </si>
  <si>
    <t>Fragen zu Waldumbau</t>
  </si>
  <si>
    <t xml:space="preserve">  Handelt es sich um eine Kalamitäts-
  fläche, die mit mehr als 50 % 
  Nadelholz bestockt war?</t>
  </si>
  <si>
    <t xml:space="preserve">  Fläche ges. Anpflanzung = B.a) + B.b) + B.c)
  (Anpflanzung + Saat + Waldrand)</t>
  </si>
  <si>
    <r>
      <t xml:space="preserve">  Höhe des Anteils an Nadelholz und nicht 
  heimischem Laubholz im </t>
    </r>
    <r>
      <rPr>
        <b/>
        <u/>
        <sz val="8"/>
        <rFont val="Arial"/>
        <family val="2"/>
      </rPr>
      <t>Vorbestand</t>
    </r>
  </si>
  <si>
    <t xml:space="preserve">  Nur bei Maßnahmen nach Nr. 2.1.2.2 PKW-RL:</t>
  </si>
  <si>
    <t xml:space="preserve">  Nur bei Maßnahmen nach Nr. 2.1.2.2 oder Nr. 2.1.2.3 PKW-RL:</t>
  </si>
  <si>
    <r>
      <t xml:space="preserve">  Flächenanteil </t>
    </r>
    <r>
      <rPr>
        <b/>
        <u/>
        <sz val="8"/>
        <rFont val="Arial"/>
        <family val="2"/>
      </rPr>
      <t>nur</t>
    </r>
    <r>
      <rPr>
        <sz val="8"/>
        <rFont val="Arial"/>
        <family val="2"/>
      </rPr>
      <t xml:space="preserve"> des nicht-heimischen 
  Laubholzes an der Aufforstung in ha</t>
    </r>
  </si>
  <si>
    <r>
      <t xml:space="preserve">  Flächenanteil </t>
    </r>
    <r>
      <rPr>
        <b/>
        <u/>
        <sz val="8"/>
        <rFont val="Arial"/>
        <family val="2"/>
      </rPr>
      <t>nur</t>
    </r>
    <r>
      <rPr>
        <sz val="8"/>
        <rFont val="Arial"/>
        <family val="2"/>
      </rPr>
      <t xml:space="preserve"> des Nadelholzes
  an der Aufforstung in ha</t>
    </r>
  </si>
  <si>
    <t xml:space="preserve">    Aufforstungen</t>
  </si>
  <si>
    <r>
      <t xml:space="preserve">  (ja = J, nein = N</t>
    </r>
    <r>
      <rPr>
        <sz val="8"/>
        <rFont val="Arial"/>
        <family val="2"/>
      </rPr>
      <t>)</t>
    </r>
  </si>
  <si>
    <t>lfd. M.</t>
  </si>
  <si>
    <t xml:space="preserve">  • Bei Anlage eines Waldrandes und bei Saat (Nr. 2.3.2.7 PKW-RL):
     Wurde Verbot, Nadelholz und nicht heimisches Laubholz einzubringen, 
     beachtet?</t>
  </si>
  <si>
    <t xml:space="preserve">  kg</t>
  </si>
  <si>
    <t xml:space="preserve">  Einzelschutz / chemisch:</t>
  </si>
  <si>
    <t xml:space="preserve">   Tiefe des Waldrands (mind. 10 Meter):</t>
  </si>
  <si>
    <t xml:space="preserve">  •  Beträgt der Anteil von NH und nicht heimischem Laubholz an der Auf-
      forstung max. 35 % der Fläche (20 % in Schutzgebieten nach Nr. 1.1.3) ? 
      (Ausnahme: Schutzgebietsverordnung legt niedrigere Anteile fest.
      NH und nicht heimisches LH sind in Schutzgebieten nicht förderfähig)</t>
  </si>
  <si>
    <r>
      <t xml:space="preserve">  </t>
    </r>
    <r>
      <rPr>
        <b/>
        <sz val="10"/>
        <rFont val="Arial"/>
        <family val="2"/>
      </rPr>
      <t>Nur bei FBG-Anträgen:</t>
    </r>
    <r>
      <rPr>
        <sz val="10"/>
        <rFont val="Arial"/>
        <family val="2"/>
      </rPr>
      <t xml:space="preserve"> beteiligte Waldbesitzer</t>
    </r>
  </si>
  <si>
    <t>EUR</t>
  </si>
  <si>
    <t>Fachliche Stellungnahme, 
falls Planung nicht durch staatliche(n) Förster(in) erfolgte, 
Namen der forstfachlich qualifizierten Person angeben:</t>
  </si>
  <si>
    <t xml:space="preserve">Fachliche Stellungnahme (falls Abweichung) </t>
  </si>
  <si>
    <t xml:space="preserve">bis zu 35 % </t>
  </si>
  <si>
    <t>ausschließliche</t>
  </si>
  <si>
    <t>Nadelholzanteil</t>
  </si>
  <si>
    <t>Verwendung</t>
  </si>
  <si>
    <t>(Fläche)</t>
  </si>
  <si>
    <t>standortheimischer</t>
  </si>
  <si>
    <t>Baumarten</t>
  </si>
  <si>
    <t>G</t>
  </si>
  <si>
    <t>Kulturpflege bei 2.1.2.2 / 2.1.2.3</t>
  </si>
  <si>
    <t>je Hektar</t>
  </si>
  <si>
    <t xml:space="preserve"> </t>
  </si>
  <si>
    <t>H</t>
  </si>
  <si>
    <t>I</t>
  </si>
  <si>
    <t>in den Zeilen 113 bis 115</t>
  </si>
  <si>
    <t xml:space="preserve">  B.b) Kulturpflege</t>
  </si>
  <si>
    <t xml:space="preserve">  B.c) Saat ohne Waldrand</t>
  </si>
  <si>
    <t xml:space="preserve">  B.d) Waldrand</t>
  </si>
  <si>
    <t>ha</t>
  </si>
  <si>
    <t>EUR / ha.</t>
  </si>
  <si>
    <t xml:space="preserve">  Werden ausschließlich standort-
  heimische Baumarten verwendet?</t>
  </si>
  <si>
    <t xml:space="preserve">  (bei Douglasie und sonstigem NH gegenstandslos)</t>
  </si>
  <si>
    <t/>
  </si>
  <si>
    <t xml:space="preserve">  Förderbetrag für B.d) Waldrand:</t>
  </si>
  <si>
    <t xml:space="preserve">  Förderbetrag für B.c) Saat:</t>
  </si>
  <si>
    <t xml:space="preserve">  Förderbetrag für B.b) Kulturpflege: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</si>
</sst>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0.00\ &quot;€&quot;;\-#,##0.00\ &quot;€&quot;"/>
    <numFmt numFmtId="164" formatCode="#,##0.00\ [$€-1];\-#,##0.00\ [$€-1]"/>
    <numFmt numFmtId="165" formatCode="0.0"/>
    <numFmt numFmtId="166" formatCode="#,##0.0000"/>
    <numFmt numFmtId="167" formatCode="#,##0.00_ ;\-#,##0.00\ "/>
    <numFmt numFmtId="168" formatCode="0.0%"/>
    <numFmt numFmtId="169" formatCode="#,##0.0"/>
    <numFmt numFmtId="170" formatCode="#,##0.0_ ;\-#,##0.0\ "/>
  </numFmts>
  <fonts count="65" x14ac:knownFonts="1">
    <font>
      <sz val="10"/>
      <name val="Arial"/>
    </font>
    <font>
      <b/>
      <sz val="15"/>
      <name val="Arial"/>
      <family val="2"/>
    </font>
    <font>
      <b/>
      <sz val="20"/>
      <name val="Arial"/>
      <family val="2"/>
    </font>
    <font>
      <sz val="8"/>
      <name val="Arial"/>
      <family val="2"/>
    </font>
    <font>
      <b/>
      <sz val="8"/>
      <name val="Arial"/>
      <family val="2"/>
    </font>
    <font>
      <sz val="8"/>
      <color indexed="81"/>
      <name val="Tahoma"/>
      <family val="2"/>
    </font>
    <font>
      <i/>
      <sz val="8"/>
      <name val="Arial"/>
      <family val="2"/>
    </font>
    <font>
      <sz val="8"/>
      <name val="Arial Narrow"/>
      <family val="2"/>
    </font>
    <font>
      <b/>
      <sz val="8"/>
      <name val="Arial Narrow"/>
      <family val="2"/>
    </font>
    <font>
      <b/>
      <sz val="9"/>
      <name val="Arial Narrow"/>
      <family val="2"/>
    </font>
    <font>
      <b/>
      <sz val="10"/>
      <name val="Arial"/>
      <family val="2"/>
    </font>
    <font>
      <b/>
      <sz val="8"/>
      <color indexed="81"/>
      <name val="Tahoma"/>
      <family val="2"/>
    </font>
    <font>
      <b/>
      <sz val="8"/>
      <color indexed="10"/>
      <name val="Arial"/>
      <family val="2"/>
    </font>
    <font>
      <b/>
      <u/>
      <sz val="10"/>
      <color indexed="57"/>
      <name val="Arial"/>
      <family val="2"/>
    </font>
    <font>
      <u/>
      <sz val="10"/>
      <color indexed="57"/>
      <name val="Arial"/>
      <family val="2"/>
    </font>
    <font>
      <u/>
      <sz val="8"/>
      <color indexed="57"/>
      <name val="Arial"/>
      <family val="2"/>
    </font>
    <font>
      <sz val="10"/>
      <name val="Arial Narrow"/>
      <family val="2"/>
    </font>
    <font>
      <b/>
      <sz val="9"/>
      <name val="Arial"/>
      <family val="2"/>
    </font>
    <font>
      <sz val="10"/>
      <name val="Arial"/>
      <family val="2"/>
    </font>
    <font>
      <b/>
      <u/>
      <sz val="8"/>
      <name val="Arial"/>
      <family val="2"/>
    </font>
    <font>
      <b/>
      <u/>
      <sz val="10"/>
      <color indexed="17"/>
      <name val="Arial"/>
      <family val="2"/>
    </font>
    <font>
      <u/>
      <sz val="10"/>
      <color indexed="17"/>
      <name val="Arial"/>
      <family val="2"/>
    </font>
    <font>
      <sz val="10"/>
      <color indexed="17"/>
      <name val="Arial"/>
      <family val="2"/>
    </font>
    <font>
      <sz val="9"/>
      <name val="Arial"/>
      <family val="2"/>
    </font>
    <font>
      <sz val="9"/>
      <name val="Arial Narrow"/>
      <family val="2"/>
    </font>
    <font>
      <u/>
      <sz val="8"/>
      <name val="Arial"/>
      <family val="2"/>
    </font>
    <font>
      <sz val="9"/>
      <color indexed="17"/>
      <name val="Arial Narrow"/>
      <family val="2"/>
    </font>
    <font>
      <b/>
      <sz val="14"/>
      <name val="Arial"/>
      <family val="2"/>
    </font>
    <font>
      <sz val="7"/>
      <name val="Arial Narrow"/>
      <family val="2"/>
    </font>
    <font>
      <b/>
      <sz val="10"/>
      <color indexed="17"/>
      <name val="Arial"/>
      <family val="2"/>
    </font>
    <font>
      <sz val="10"/>
      <color rgb="FFFF0000"/>
      <name val="Arial"/>
      <family val="2"/>
    </font>
    <font>
      <sz val="8"/>
      <color theme="1"/>
      <name val="Arial Narrow"/>
      <family val="2"/>
    </font>
    <font>
      <sz val="10"/>
      <color rgb="FFFF0000"/>
      <name val="Arial Narrow"/>
      <family val="2"/>
    </font>
    <font>
      <sz val="10"/>
      <color rgb="FF0000FF"/>
      <name val="Arial"/>
      <family val="2"/>
    </font>
    <font>
      <sz val="8"/>
      <color rgb="FF0000FF"/>
      <name val="Arial"/>
      <family val="2"/>
    </font>
    <font>
      <b/>
      <sz val="10"/>
      <color rgb="FFFF0000"/>
      <name val="Arial"/>
      <family val="2"/>
    </font>
    <font>
      <sz val="8"/>
      <color rgb="FF00B050"/>
      <name val="Arial"/>
      <family val="2"/>
    </font>
    <font>
      <b/>
      <sz val="8"/>
      <color rgb="FFFF0000"/>
      <name val="Arial"/>
      <family val="2"/>
    </font>
    <font>
      <b/>
      <sz val="11"/>
      <name val="Arial"/>
      <family val="2"/>
    </font>
    <font>
      <sz val="11"/>
      <name val="Arial"/>
      <family val="2"/>
    </font>
    <font>
      <b/>
      <sz val="8"/>
      <color rgb="FF0000FF"/>
      <name val="Arial"/>
      <family val="2"/>
    </font>
    <font>
      <sz val="11"/>
      <name val="Calibri"/>
      <family val="2"/>
    </font>
    <font>
      <b/>
      <sz val="9"/>
      <color rgb="FF000000"/>
      <name val="Arial"/>
      <family val="2"/>
    </font>
    <font>
      <sz val="9"/>
      <color rgb="FF000000"/>
      <name val="Arial"/>
      <family val="2"/>
    </font>
    <font>
      <sz val="9"/>
      <color indexed="81"/>
      <name val="Segoe UI"/>
      <family val="2"/>
    </font>
    <font>
      <b/>
      <sz val="9"/>
      <color indexed="81"/>
      <name val="Segoe UI"/>
      <family val="2"/>
    </font>
    <font>
      <b/>
      <sz val="8"/>
      <color rgb="FF00B050"/>
      <name val="Arial"/>
      <family val="2"/>
    </font>
    <font>
      <b/>
      <strike/>
      <sz val="8"/>
      <color rgb="FF00B050"/>
      <name val="Cambria"/>
      <family val="1"/>
    </font>
    <font>
      <strike/>
      <sz val="8"/>
      <color rgb="FF00B050"/>
      <name val="Cambria"/>
      <family val="1"/>
    </font>
    <font>
      <b/>
      <sz val="12"/>
      <color indexed="17"/>
      <name val="Arial"/>
      <family val="2"/>
    </font>
    <font>
      <sz val="12"/>
      <color indexed="17"/>
      <name val="Arial"/>
      <family val="2"/>
    </font>
    <font>
      <b/>
      <u/>
      <sz val="12"/>
      <color indexed="17"/>
      <name val="Arial"/>
      <family val="2"/>
    </font>
    <font>
      <b/>
      <sz val="12"/>
      <name val="Arial"/>
      <family val="2"/>
    </font>
    <font>
      <b/>
      <sz val="10"/>
      <color rgb="FF0000FF"/>
      <name val="Arial"/>
      <family val="2"/>
    </font>
    <font>
      <b/>
      <sz val="8"/>
      <color theme="1"/>
      <name val="Arial"/>
      <family val="2"/>
    </font>
    <font>
      <b/>
      <sz val="9"/>
      <color theme="1"/>
      <name val="Arial"/>
      <family val="2"/>
    </font>
    <font>
      <sz val="7"/>
      <color theme="1"/>
      <name val="Arial"/>
      <family val="2"/>
    </font>
    <font>
      <sz val="8"/>
      <color indexed="81"/>
      <name val="Segoe UI"/>
      <family val="2"/>
    </font>
    <font>
      <b/>
      <sz val="8"/>
      <color indexed="81"/>
      <name val="Arial"/>
      <family val="2"/>
    </font>
    <font>
      <sz val="8"/>
      <color indexed="81"/>
      <name val="Arial"/>
      <family val="2"/>
    </font>
    <font>
      <b/>
      <sz val="9"/>
      <color rgb="FF0000FF"/>
      <name val="Arial"/>
      <family val="2"/>
    </font>
    <font>
      <strike/>
      <sz val="8"/>
      <color rgb="FFFF0000"/>
      <name val="Arial"/>
      <family val="2"/>
    </font>
    <font>
      <strike/>
      <sz val="10"/>
      <color rgb="FFFF0000"/>
      <name val="Arial"/>
      <family val="2"/>
    </font>
    <font>
      <b/>
      <strike/>
      <sz val="10"/>
      <color rgb="FFFF0000"/>
      <name val="Arial"/>
      <family val="2"/>
    </font>
    <font>
      <sz val="9"/>
      <color rgb="FF0000FF"/>
      <name val="Arial"/>
      <family val="2"/>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theme="0" tint="-0.24994659260841701"/>
        <bgColor indexed="64"/>
      </patternFill>
    </fill>
    <fill>
      <patternFill patternType="solid">
        <fgColor rgb="FFFFFF00"/>
        <bgColor indexed="64"/>
      </patternFill>
    </fill>
  </fills>
  <borders count="60">
    <border>
      <left/>
      <right/>
      <top/>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right style="thin">
        <color indexed="64"/>
      </right>
      <top/>
      <bottom/>
      <diagonal/>
    </border>
    <border>
      <left/>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22"/>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22"/>
      </left>
      <right/>
      <top/>
      <bottom/>
      <diagonal/>
    </border>
    <border>
      <left/>
      <right style="thin">
        <color indexed="64"/>
      </right>
      <top/>
      <bottom style="medium">
        <color indexed="64"/>
      </bottom>
      <diagonal/>
    </border>
    <border>
      <left/>
      <right/>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right style="thin">
        <color indexed="22"/>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right style="thin">
        <color indexed="22"/>
      </right>
      <top/>
      <bottom style="thin">
        <color indexed="22"/>
      </bottom>
      <diagonal/>
    </border>
    <border>
      <left/>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22"/>
      </left>
      <right/>
      <top style="medium">
        <color indexed="64"/>
      </top>
      <bottom style="thin">
        <color indexed="22"/>
      </bottom>
      <diagonal/>
    </border>
    <border>
      <left style="thin">
        <color indexed="22"/>
      </left>
      <right/>
      <top/>
      <bottom style="medium">
        <color indexed="64"/>
      </bottom>
      <diagonal/>
    </border>
    <border>
      <left style="thin">
        <color indexed="64"/>
      </left>
      <right/>
      <top style="medium">
        <color indexed="64"/>
      </top>
      <bottom style="thin">
        <color indexed="22"/>
      </bottom>
      <diagonal/>
    </border>
    <border>
      <left style="thin">
        <color indexed="64"/>
      </left>
      <right/>
      <top style="thin">
        <color indexed="22"/>
      </top>
      <bottom style="thin">
        <color indexed="22"/>
      </bottom>
      <diagonal/>
    </border>
    <border>
      <left style="thin">
        <color indexed="64"/>
      </left>
      <right/>
      <top/>
      <bottom style="medium">
        <color indexed="64"/>
      </bottom>
      <diagonal/>
    </border>
    <border>
      <left/>
      <right style="thin">
        <color indexed="22"/>
      </right>
      <top style="medium">
        <color indexed="64"/>
      </top>
      <bottom style="thin">
        <color indexed="22"/>
      </bottom>
      <diagonal/>
    </border>
    <border>
      <left/>
      <right/>
      <top/>
      <bottom style="medium">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top/>
      <bottom/>
      <diagonal/>
    </border>
    <border>
      <left style="thin">
        <color indexed="22"/>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22"/>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22"/>
      </right>
      <top/>
      <bottom style="thin">
        <color indexed="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ck">
        <color indexed="64"/>
      </left>
      <right style="thick">
        <color indexed="64"/>
      </right>
      <top style="thick">
        <color indexed="64"/>
      </top>
      <bottom style="thick">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596">
    <xf numFmtId="0" fontId="0" fillId="0" borderId="0" xfId="0"/>
    <xf numFmtId="0" fontId="3" fillId="0" borderId="2" xfId="0" applyFont="1" applyBorder="1" applyProtection="1"/>
    <xf numFmtId="0" fontId="3" fillId="0" borderId="0" xfId="0" applyFont="1" applyBorder="1" applyProtection="1"/>
    <xf numFmtId="2" fontId="3" fillId="0" borderId="0" xfId="0" applyNumberFormat="1" applyFont="1" applyBorder="1" applyProtection="1"/>
    <xf numFmtId="0" fontId="0" fillId="0" borderId="0" xfId="0" applyProtection="1"/>
    <xf numFmtId="164" fontId="3" fillId="0" borderId="0" xfId="0" applyNumberFormat="1" applyFont="1" applyBorder="1" applyProtection="1"/>
    <xf numFmtId="0" fontId="3" fillId="0" borderId="0" xfId="0" applyFont="1" applyBorder="1" applyAlignment="1" applyProtection="1">
      <alignment vertical="center"/>
    </xf>
    <xf numFmtId="0" fontId="3" fillId="0" borderId="2" xfId="0" applyFont="1" applyBorder="1" applyAlignment="1" applyProtection="1">
      <alignment vertical="center"/>
    </xf>
    <xf numFmtId="0" fontId="3" fillId="0" borderId="0" xfId="0" applyFont="1" applyBorder="1" applyAlignment="1" applyProtection="1">
      <alignment vertical="center" wrapText="1"/>
    </xf>
    <xf numFmtId="2" fontId="3" fillId="0" borderId="0" xfId="0" applyNumberFormat="1" applyFont="1" applyBorder="1" applyAlignment="1" applyProtection="1">
      <alignment vertical="center" wrapText="1"/>
    </xf>
    <xf numFmtId="0" fontId="3" fillId="0" borderId="3" xfId="0" applyFont="1" applyBorder="1" applyAlignment="1" applyProtection="1">
      <alignment vertical="center"/>
    </xf>
    <xf numFmtId="2" fontId="3" fillId="0" borderId="0" xfId="0" applyNumberFormat="1" applyFont="1" applyBorder="1" applyAlignment="1" applyProtection="1">
      <alignment vertical="center"/>
    </xf>
    <xf numFmtId="164" fontId="3" fillId="0" borderId="0" xfId="0" applyNumberFormat="1" applyFont="1" applyBorder="1" applyAlignment="1" applyProtection="1">
      <alignment vertical="center"/>
    </xf>
    <xf numFmtId="0" fontId="3" fillId="0" borderId="0" xfId="0" applyFont="1" applyBorder="1" applyAlignment="1" applyProtection="1">
      <alignment horizontal="left" vertical="center"/>
    </xf>
    <xf numFmtId="0" fontId="0" fillId="0" borderId="0" xfId="0" applyBorder="1" applyProtection="1"/>
    <xf numFmtId="2" fontId="3" fillId="0" borderId="0" xfId="0" applyNumberFormat="1" applyFont="1" applyBorder="1" applyAlignment="1" applyProtection="1">
      <alignment horizontal="center" vertical="center"/>
    </xf>
    <xf numFmtId="164" fontId="4" fillId="0" borderId="0" xfId="0" applyNumberFormat="1" applyFont="1" applyBorder="1" applyAlignment="1" applyProtection="1">
      <alignment vertical="center"/>
    </xf>
    <xf numFmtId="0" fontId="3" fillId="0" borderId="0" xfId="0" applyFont="1" applyBorder="1" applyAlignment="1" applyProtection="1">
      <alignment horizontal="center" vertical="center"/>
    </xf>
    <xf numFmtId="0" fontId="3" fillId="0" borderId="2" xfId="0" applyFont="1" applyBorder="1" applyAlignment="1" applyProtection="1">
      <alignment vertical="center" wrapText="1"/>
    </xf>
    <xf numFmtId="0" fontId="0" fillId="0" borderId="2" xfId="0" applyBorder="1" applyProtection="1"/>
    <xf numFmtId="0" fontId="0" fillId="0" borderId="5" xfId="0" applyBorder="1" applyProtection="1"/>
    <xf numFmtId="0" fontId="3" fillId="0" borderId="3" xfId="0" applyFont="1" applyBorder="1" applyProtection="1"/>
    <xf numFmtId="2" fontId="3" fillId="0" borderId="0" xfId="0" applyNumberFormat="1" applyFont="1" applyBorder="1" applyAlignment="1" applyProtection="1">
      <alignment horizontal="right"/>
    </xf>
    <xf numFmtId="0" fontId="3" fillId="0" borderId="0" xfId="0" applyFont="1" applyBorder="1" applyAlignment="1" applyProtection="1"/>
    <xf numFmtId="0" fontId="0" fillId="0" borderId="6" xfId="0" applyBorder="1" applyProtection="1"/>
    <xf numFmtId="164" fontId="0" fillId="0" borderId="6" xfId="0" applyNumberFormat="1" applyBorder="1" applyProtection="1"/>
    <xf numFmtId="0" fontId="0" fillId="0" borderId="7" xfId="0" applyBorder="1" applyProtection="1"/>
    <xf numFmtId="0" fontId="0" fillId="0" borderId="0" xfId="0" applyBorder="1" applyAlignment="1" applyProtection="1">
      <alignment horizontal="left"/>
    </xf>
    <xf numFmtId="0" fontId="0" fillId="0" borderId="3" xfId="0" applyBorder="1" applyProtection="1"/>
    <xf numFmtId="0" fontId="7" fillId="0" borderId="0" xfId="0" applyFont="1" applyBorder="1" applyAlignment="1" applyProtection="1">
      <alignment vertical="center" wrapText="1"/>
    </xf>
    <xf numFmtId="2" fontId="7" fillId="0" borderId="0" xfId="0" applyNumberFormat="1" applyFont="1" applyBorder="1" applyAlignment="1" applyProtection="1">
      <alignment vertical="center" wrapText="1"/>
    </xf>
    <xf numFmtId="0" fontId="7" fillId="0" borderId="3" xfId="0" applyFont="1" applyBorder="1" applyAlignment="1" applyProtection="1">
      <alignment vertical="center"/>
    </xf>
    <xf numFmtId="0" fontId="7" fillId="0" borderId="0" xfId="0" applyFont="1" applyProtection="1"/>
    <xf numFmtId="0" fontId="3" fillId="0" borderId="2" xfId="0" applyFont="1" applyBorder="1" applyAlignment="1" applyProtection="1">
      <alignment horizontal="left" vertical="center"/>
    </xf>
    <xf numFmtId="0" fontId="0" fillId="0" borderId="0" xfId="0" applyBorder="1" applyAlignment="1" applyProtection="1"/>
    <xf numFmtId="14" fontId="3" fillId="0" borderId="0" xfId="0" applyNumberFormat="1" applyFont="1" applyBorder="1" applyAlignment="1" applyProtection="1">
      <alignment horizontal="left"/>
    </xf>
    <xf numFmtId="14" fontId="3" fillId="0" borderId="0" xfId="0" applyNumberFormat="1" applyFont="1" applyBorder="1" applyProtection="1"/>
    <xf numFmtId="0" fontId="9" fillId="0" borderId="0" xfId="0" applyFont="1" applyBorder="1" applyAlignment="1" applyProtection="1">
      <alignment horizontal="left" vertical="top"/>
    </xf>
    <xf numFmtId="0" fontId="1" fillId="0" borderId="0" xfId="0" applyFont="1" applyProtection="1"/>
    <xf numFmtId="2" fontId="0" fillId="0" borderId="0" xfId="0" applyNumberFormat="1" applyProtection="1"/>
    <xf numFmtId="164" fontId="0" fillId="0" borderId="0" xfId="0" applyNumberFormat="1" applyProtection="1"/>
    <xf numFmtId="2" fontId="2" fillId="0" borderId="0" xfId="0" applyNumberFormat="1" applyFont="1" applyBorder="1" applyProtection="1"/>
    <xf numFmtId="0" fontId="0" fillId="0" borderId="9" xfId="0" applyBorder="1" applyProtection="1"/>
    <xf numFmtId="0" fontId="0" fillId="0" borderId="10" xfId="0" applyBorder="1" applyProtection="1"/>
    <xf numFmtId="2" fontId="0" fillId="0" borderId="10" xfId="0" applyNumberFormat="1" applyBorder="1" applyProtection="1"/>
    <xf numFmtId="164" fontId="0" fillId="0" borderId="10" xfId="0" applyNumberFormat="1" applyBorder="1" applyProtection="1"/>
    <xf numFmtId="0" fontId="0" fillId="0" borderId="11" xfId="0" applyBorder="1" applyProtection="1"/>
    <xf numFmtId="164" fontId="0" fillId="0" borderId="0" xfId="0" applyNumberFormat="1" applyBorder="1" applyProtection="1"/>
    <xf numFmtId="0" fontId="3" fillId="0" borderId="0" xfId="0" applyFont="1" applyProtection="1"/>
    <xf numFmtId="0" fontId="3" fillId="0" borderId="0" xfId="0" applyFont="1" applyBorder="1" applyAlignment="1" applyProtection="1">
      <alignment horizontal="left" wrapText="1"/>
    </xf>
    <xf numFmtId="0" fontId="0" fillId="0" borderId="13" xfId="0" applyBorder="1" applyProtection="1"/>
    <xf numFmtId="0" fontId="0" fillId="0" borderId="12" xfId="0" applyBorder="1" applyProtection="1"/>
    <xf numFmtId="49" fontId="3" fillId="0" borderId="0" xfId="0" applyNumberFormat="1" applyFont="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0" fillId="0" borderId="3" xfId="0" applyBorder="1" applyAlignment="1" applyProtection="1">
      <alignment vertical="center"/>
    </xf>
    <xf numFmtId="49" fontId="3" fillId="0" borderId="0" xfId="0" applyNumberFormat="1" applyFont="1" applyFill="1" applyBorder="1" applyAlignment="1" applyProtection="1">
      <alignment horizontal="left" vertical="center"/>
    </xf>
    <xf numFmtId="49" fontId="3" fillId="0" borderId="0" xfId="0" applyNumberFormat="1" applyFont="1" applyBorder="1" applyAlignment="1" applyProtection="1">
      <alignment horizontal="left" vertical="center"/>
    </xf>
    <xf numFmtId="0" fontId="0" fillId="0" borderId="0" xfId="0" applyAlignment="1" applyProtection="1"/>
    <xf numFmtId="0" fontId="3" fillId="0" borderId="1" xfId="0" applyFont="1" applyBorder="1" applyAlignment="1" applyProtection="1">
      <alignment horizontal="center"/>
      <protection locked="0"/>
    </xf>
    <xf numFmtId="1" fontId="7" fillId="0" borderId="1" xfId="0" applyNumberFormat="1" applyFont="1" applyBorder="1" applyAlignment="1" applyProtection="1">
      <alignment horizontal="center" vertical="center" wrapText="1"/>
      <protection locked="0"/>
    </xf>
    <xf numFmtId="0" fontId="15" fillId="0" borderId="2" xfId="0" applyFont="1" applyBorder="1" applyAlignment="1" applyProtection="1">
      <alignment vertical="center"/>
    </xf>
    <xf numFmtId="2" fontId="12" fillId="0" borderId="0" xfId="0" applyNumberFormat="1" applyFont="1" applyBorder="1" applyAlignment="1" applyProtection="1">
      <alignment horizontal="center" vertical="center"/>
    </xf>
    <xf numFmtId="165" fontId="3" fillId="0" borderId="0" xfId="0" applyNumberFormat="1" applyFont="1" applyBorder="1" applyAlignment="1" applyProtection="1">
      <alignment horizontal="center" vertical="center"/>
    </xf>
    <xf numFmtId="0" fontId="13" fillId="0" borderId="2" xfId="0" applyFont="1" applyBorder="1" applyAlignment="1" applyProtection="1">
      <alignment horizontal="center" vertical="center"/>
    </xf>
    <xf numFmtId="0" fontId="14" fillId="0" borderId="0" xfId="0" applyFont="1" applyAlignment="1" applyProtection="1">
      <alignment horizontal="center"/>
    </xf>
    <xf numFmtId="0" fontId="14" fillId="0" borderId="3" xfId="0" applyFont="1" applyBorder="1" applyAlignment="1" applyProtection="1">
      <alignment horizontal="center"/>
    </xf>
    <xf numFmtId="0" fontId="16" fillId="0" borderId="0" xfId="0" applyFont="1" applyProtection="1"/>
    <xf numFmtId="0" fontId="10" fillId="0" borderId="0" xfId="0" applyFont="1" applyBorder="1" applyAlignment="1" applyProtection="1">
      <alignment vertical="center"/>
    </xf>
    <xf numFmtId="0" fontId="10" fillId="0" borderId="0" xfId="0" applyFont="1" applyBorder="1" applyAlignment="1" applyProtection="1">
      <alignment vertical="center" wrapText="1"/>
    </xf>
    <xf numFmtId="2" fontId="10" fillId="0" borderId="0" xfId="0" applyNumberFormat="1" applyFont="1" applyBorder="1" applyAlignment="1" applyProtection="1">
      <alignment vertical="center" wrapText="1"/>
    </xf>
    <xf numFmtId="1" fontId="7" fillId="0" borderId="1" xfId="0" applyNumberFormat="1" applyFont="1" applyFill="1" applyBorder="1" applyAlignment="1" applyProtection="1">
      <alignment horizontal="center" vertical="center" wrapText="1"/>
      <protection locked="0"/>
    </xf>
    <xf numFmtId="49" fontId="4" fillId="0" borderId="0" xfId="0" applyNumberFormat="1" applyFont="1" applyBorder="1" applyAlignment="1" applyProtection="1">
      <alignment horizontal="left" vertical="top"/>
    </xf>
    <xf numFmtId="0" fontId="22" fillId="0" borderId="0" xfId="0" applyFont="1" applyAlignment="1" applyProtection="1"/>
    <xf numFmtId="0" fontId="20" fillId="0" borderId="3" xfId="0" applyFont="1" applyBorder="1" applyAlignment="1" applyProtection="1">
      <alignment horizontal="center" vertical="center"/>
    </xf>
    <xf numFmtId="0" fontId="17" fillId="0" borderId="0" xfId="0" applyFont="1" applyBorder="1" applyAlignment="1" applyProtection="1">
      <alignment vertical="center"/>
    </xf>
    <xf numFmtId="0" fontId="0" fillId="0" borderId="2" xfId="0" applyBorder="1" applyAlignment="1" applyProtection="1"/>
    <xf numFmtId="2" fontId="3" fillId="0" borderId="0" xfId="0" applyNumberFormat="1" applyFont="1" applyBorder="1" applyAlignment="1" applyProtection="1"/>
    <xf numFmtId="164" fontId="3" fillId="0" borderId="0" xfId="0" applyNumberFormat="1" applyFont="1" applyBorder="1" applyAlignment="1" applyProtection="1"/>
    <xf numFmtId="0" fontId="0" fillId="0" borderId="3" xfId="0" applyFill="1" applyBorder="1" applyAlignment="1" applyProtection="1">
      <alignment vertical="center"/>
    </xf>
    <xf numFmtId="0" fontId="0" fillId="0" borderId="0" xfId="0" applyFill="1" applyBorder="1" applyAlignment="1" applyProtection="1">
      <alignment vertical="center"/>
    </xf>
    <xf numFmtId="0" fontId="20" fillId="0" borderId="2" xfId="0" applyFont="1" applyBorder="1" applyAlignment="1" applyProtection="1">
      <alignment horizontal="center" vertical="center"/>
    </xf>
    <xf numFmtId="0" fontId="4" fillId="0" borderId="2" xfId="0" applyFont="1" applyBorder="1" applyProtection="1"/>
    <xf numFmtId="2" fontId="4" fillId="0" borderId="0" xfId="0" applyNumberFormat="1" applyFont="1" applyBorder="1" applyAlignment="1" applyProtection="1">
      <alignment horizontal="center"/>
    </xf>
    <xf numFmtId="0" fontId="4" fillId="0" borderId="0" xfId="0" applyFont="1" applyBorder="1" applyAlignment="1" applyProtection="1">
      <alignment horizontal="center"/>
    </xf>
    <xf numFmtId="0" fontId="30" fillId="0" borderId="2" xfId="0" applyFont="1" applyBorder="1" applyProtection="1"/>
    <xf numFmtId="0" fontId="30" fillId="0" borderId="0" xfId="0" applyFont="1" applyBorder="1" applyProtection="1"/>
    <xf numFmtId="49" fontId="31" fillId="0" borderId="19" xfId="0" applyNumberFormat="1" applyFont="1" applyFill="1" applyBorder="1" applyAlignment="1" applyProtection="1">
      <alignment horizontal="center" vertical="center" wrapText="1"/>
      <protection locked="0" hidden="1"/>
    </xf>
    <xf numFmtId="2" fontId="31" fillId="0" borderId="19" xfId="0" applyNumberFormat="1" applyFont="1" applyFill="1" applyBorder="1" applyAlignment="1" applyProtection="1">
      <alignment horizontal="center" vertical="center" wrapText="1"/>
      <protection locked="0" hidden="1"/>
    </xf>
    <xf numFmtId="0" fontId="31" fillId="0" borderId="3" xfId="0" applyFont="1" applyFill="1" applyBorder="1" applyAlignment="1" applyProtection="1">
      <alignment vertical="center"/>
    </xf>
    <xf numFmtId="0" fontId="31" fillId="0" borderId="0" xfId="0" applyFont="1" applyFill="1" applyBorder="1" applyAlignment="1" applyProtection="1">
      <alignment vertical="center"/>
    </xf>
    <xf numFmtId="49" fontId="31" fillId="0" borderId="1" xfId="0" applyNumberFormat="1" applyFont="1" applyFill="1" applyBorder="1" applyAlignment="1" applyProtection="1">
      <alignment horizontal="center" vertical="center" wrapText="1"/>
      <protection locked="0" hidden="1"/>
    </xf>
    <xf numFmtId="2" fontId="31" fillId="0" borderId="1" xfId="0" applyNumberFormat="1" applyFont="1" applyFill="1" applyBorder="1" applyAlignment="1" applyProtection="1">
      <alignment horizontal="center" vertical="center" wrapText="1"/>
      <protection locked="0" hidden="1"/>
    </xf>
    <xf numFmtId="0" fontId="17" fillId="0" borderId="2" xfId="0" applyFont="1" applyBorder="1" applyAlignment="1" applyProtection="1">
      <alignment vertical="center"/>
    </xf>
    <xf numFmtId="0" fontId="18" fillId="0" borderId="3" xfId="0" applyFont="1" applyBorder="1" applyProtection="1"/>
    <xf numFmtId="0" fontId="18" fillId="0" borderId="0" xfId="0" applyFont="1" applyBorder="1" applyProtection="1"/>
    <xf numFmtId="0" fontId="18" fillId="0" borderId="0" xfId="0" applyFont="1" applyProtection="1"/>
    <xf numFmtId="2" fontId="4" fillId="0" borderId="0" xfId="0" applyNumberFormat="1" applyFont="1" applyBorder="1" applyAlignment="1" applyProtection="1">
      <alignment horizontal="center" vertical="center"/>
    </xf>
    <xf numFmtId="0" fontId="21" fillId="0" borderId="0" xfId="0" applyFont="1" applyAlignment="1" applyProtection="1">
      <alignment horizontal="center"/>
    </xf>
    <xf numFmtId="49" fontId="3" fillId="0" borderId="18" xfId="0" applyNumberFormat="1" applyFont="1" applyBorder="1" applyAlignment="1" applyProtection="1">
      <alignment horizontal="center" vertical="top"/>
      <protection locked="0"/>
    </xf>
    <xf numFmtId="0" fontId="3" fillId="0" borderId="18" xfId="0" applyNumberFormat="1" applyFont="1" applyBorder="1" applyAlignment="1" applyProtection="1">
      <alignment horizontal="center" vertical="top"/>
      <protection locked="0"/>
    </xf>
    <xf numFmtId="0" fontId="24" fillId="0" borderId="0" xfId="0" applyFont="1" applyBorder="1" applyAlignment="1" applyProtection="1">
      <alignment vertical="center" wrapText="1"/>
    </xf>
    <xf numFmtId="2" fontId="24" fillId="0" borderId="0" xfId="0" applyNumberFormat="1" applyFont="1" applyBorder="1" applyAlignment="1" applyProtection="1">
      <alignment vertical="center" wrapText="1"/>
    </xf>
    <xf numFmtId="0" fontId="23" fillId="0" borderId="3" xfId="0" applyFont="1" applyBorder="1" applyAlignment="1" applyProtection="1">
      <alignment vertical="center"/>
    </xf>
    <xf numFmtId="0" fontId="23" fillId="0" borderId="0" xfId="0" applyFont="1" applyBorder="1" applyAlignment="1" applyProtection="1">
      <alignment vertical="center"/>
    </xf>
    <xf numFmtId="0" fontId="26" fillId="0" borderId="0" xfId="0" applyFont="1" applyBorder="1" applyAlignment="1" applyProtection="1">
      <alignment vertical="center"/>
    </xf>
    <xf numFmtId="0" fontId="17" fillId="0" borderId="0" xfId="0" applyFont="1" applyBorder="1" applyAlignment="1" applyProtection="1">
      <alignment vertical="center" wrapText="1"/>
    </xf>
    <xf numFmtId="0" fontId="0" fillId="0" borderId="26" xfId="0" applyBorder="1" applyAlignment="1">
      <alignment vertical="top"/>
    </xf>
    <xf numFmtId="0" fontId="0" fillId="0" borderId="27" xfId="0" applyBorder="1" applyAlignment="1">
      <alignment vertical="top"/>
    </xf>
    <xf numFmtId="0" fontId="3" fillId="0" borderId="27" xfId="0" applyNumberFormat="1" applyFont="1" applyBorder="1" applyAlignment="1" applyProtection="1">
      <alignment horizontal="center" vertical="center" wrapText="1"/>
    </xf>
    <xf numFmtId="49" fontId="3" fillId="0" borderId="27" xfId="0" applyNumberFormat="1" applyFont="1" applyBorder="1" applyAlignment="1" applyProtection="1">
      <alignment horizontal="center" vertical="center" wrapText="1"/>
    </xf>
    <xf numFmtId="2" fontId="3" fillId="0" borderId="27" xfId="0" applyNumberFormat="1" applyFont="1" applyBorder="1" applyAlignment="1" applyProtection="1">
      <alignment horizontal="center" vertical="center"/>
    </xf>
    <xf numFmtId="0" fontId="3" fillId="0" borderId="28" xfId="0" applyFont="1" applyBorder="1" applyAlignment="1" applyProtection="1">
      <alignment vertical="center"/>
    </xf>
    <xf numFmtId="0" fontId="32" fillId="0" borderId="0" xfId="0" applyFont="1" applyAlignment="1" applyProtection="1">
      <alignment wrapText="1"/>
    </xf>
    <xf numFmtId="0" fontId="27" fillId="0" borderId="0" xfId="0" applyFont="1" applyProtection="1"/>
    <xf numFmtId="0" fontId="3" fillId="0" borderId="2" xfId="0" applyFont="1" applyBorder="1" applyAlignment="1" applyProtection="1">
      <alignment horizontal="left" vertical="top"/>
    </xf>
    <xf numFmtId="2" fontId="3" fillId="0" borderId="0" xfId="0" applyNumberFormat="1" applyFont="1" applyBorder="1" applyAlignment="1" applyProtection="1">
      <alignment horizontal="right" vertical="center"/>
    </xf>
    <xf numFmtId="2" fontId="3" fillId="0" borderId="18" xfId="0" applyNumberFormat="1" applyFont="1" applyBorder="1" applyAlignment="1" applyProtection="1">
      <alignment horizontal="center" vertical="center"/>
      <protection locked="0"/>
    </xf>
    <xf numFmtId="0" fontId="28" fillId="0" borderId="3" xfId="0" applyFont="1" applyBorder="1" applyAlignment="1" applyProtection="1">
      <alignment vertical="center"/>
    </xf>
    <xf numFmtId="0" fontId="28" fillId="0" borderId="0" xfId="0" applyFont="1" applyBorder="1" applyAlignment="1" applyProtection="1">
      <alignment vertical="center"/>
    </xf>
    <xf numFmtId="168" fontId="3" fillId="3" borderId="0" xfId="0" applyNumberFormat="1" applyFont="1" applyFill="1" applyBorder="1" applyAlignment="1" applyProtection="1">
      <alignment horizontal="center" vertical="center"/>
    </xf>
    <xf numFmtId="0" fontId="33" fillId="0" borderId="0" xfId="0" applyFont="1" applyProtection="1"/>
    <xf numFmtId="0" fontId="0" fillId="0" borderId="6" xfId="0" applyBorder="1" applyAlignment="1" applyProtection="1">
      <alignment horizontal="left"/>
    </xf>
    <xf numFmtId="0" fontId="9" fillId="0" borderId="6" xfId="0" applyFont="1" applyBorder="1" applyAlignment="1" applyProtection="1">
      <alignment horizontal="left" vertical="top"/>
    </xf>
    <xf numFmtId="0" fontId="36" fillId="0" borderId="0" xfId="0" applyFont="1" applyBorder="1" applyAlignment="1" applyProtection="1">
      <alignment horizontal="center" vertical="center"/>
    </xf>
    <xf numFmtId="0" fontId="0" fillId="0" borderId="0" xfId="0" applyBorder="1" applyAlignment="1" applyProtection="1">
      <alignment horizontal="center"/>
    </xf>
    <xf numFmtId="0" fontId="3" fillId="0" borderId="0" xfId="0" applyFont="1" applyBorder="1" applyAlignment="1" applyProtection="1">
      <alignment horizontal="center"/>
    </xf>
    <xf numFmtId="0" fontId="3" fillId="0" borderId="0" xfId="0" applyFont="1" applyBorder="1" applyAlignment="1" applyProtection="1">
      <alignment horizontal="right"/>
    </xf>
    <xf numFmtId="0" fontId="16" fillId="0" borderId="6" xfId="0" applyFont="1" applyBorder="1" applyAlignment="1">
      <alignment horizontal="left" vertical="top"/>
    </xf>
    <xf numFmtId="0" fontId="16" fillId="0" borderId="0" xfId="0" applyFont="1" applyBorder="1" applyAlignment="1">
      <alignment horizontal="left" vertical="top"/>
    </xf>
    <xf numFmtId="0" fontId="9" fillId="0" borderId="0" xfId="0" applyFont="1" applyFill="1" applyBorder="1" applyAlignment="1" applyProtection="1">
      <alignment horizontal="left" vertical="top"/>
    </xf>
    <xf numFmtId="0" fontId="38" fillId="0" borderId="2" xfId="0" applyFont="1" applyBorder="1" applyAlignment="1" applyProtection="1">
      <alignment horizontal="left"/>
    </xf>
    <xf numFmtId="0" fontId="38" fillId="0" borderId="2" xfId="0" applyFont="1" applyBorder="1" applyProtection="1"/>
    <xf numFmtId="0" fontId="39" fillId="0" borderId="0" xfId="0" applyFont="1" applyBorder="1" applyAlignment="1" applyProtection="1">
      <alignment horizontal="left" vertical="center" wrapText="1"/>
    </xf>
    <xf numFmtId="0" fontId="39" fillId="0" borderId="0" xfId="0" applyFont="1" applyBorder="1" applyAlignment="1" applyProtection="1">
      <alignment horizontal="left" vertical="center"/>
    </xf>
    <xf numFmtId="0" fontId="39" fillId="0" borderId="3" xfId="0" applyFont="1" applyBorder="1" applyAlignment="1" applyProtection="1">
      <alignment vertical="center"/>
    </xf>
    <xf numFmtId="0" fontId="39" fillId="0" borderId="0" xfId="0" applyFont="1" applyBorder="1" applyAlignment="1" applyProtection="1">
      <alignment vertical="center"/>
    </xf>
    <xf numFmtId="0" fontId="39" fillId="0" borderId="0" xfId="0" applyFont="1" applyProtection="1"/>
    <xf numFmtId="0" fontId="39" fillId="0" borderId="0" xfId="0" applyFont="1" applyBorder="1" applyAlignment="1" applyProtection="1">
      <alignment horizontal="left" wrapText="1"/>
    </xf>
    <xf numFmtId="0" fontId="39" fillId="0" borderId="3" xfId="0" applyFont="1" applyBorder="1" applyProtection="1"/>
    <xf numFmtId="0" fontId="39" fillId="0" borderId="0" xfId="0" applyFont="1" applyBorder="1" applyProtection="1"/>
    <xf numFmtId="49" fontId="7" fillId="0" borderId="0" xfId="0" applyNumberFormat="1" applyFont="1" applyBorder="1" applyAlignment="1" applyProtection="1">
      <alignment horizontal="left" vertical="top"/>
    </xf>
    <xf numFmtId="49" fontId="7" fillId="0" borderId="12" xfId="0" applyNumberFormat="1" applyFont="1" applyBorder="1" applyAlignment="1" applyProtection="1">
      <alignment horizontal="left" vertical="top"/>
    </xf>
    <xf numFmtId="49" fontId="3" fillId="0" borderId="20" xfId="0" applyNumberFormat="1" applyFont="1" applyBorder="1" applyAlignment="1" applyProtection="1">
      <alignment horizontal="left" vertical="top"/>
    </xf>
    <xf numFmtId="49" fontId="3" fillId="0" borderId="14" xfId="0" applyNumberFormat="1" applyFont="1" applyBorder="1" applyAlignment="1" applyProtection="1">
      <alignment horizontal="left" vertical="top"/>
    </xf>
    <xf numFmtId="49" fontId="3" fillId="0" borderId="21" xfId="0" applyNumberFormat="1" applyFont="1" applyBorder="1" applyAlignment="1" applyProtection="1">
      <alignment horizontal="left" vertical="top"/>
    </xf>
    <xf numFmtId="49" fontId="3" fillId="0" borderId="21" xfId="0" applyNumberFormat="1" applyFont="1" applyBorder="1" applyAlignment="1" applyProtection="1">
      <alignment horizontal="right" vertical="top"/>
    </xf>
    <xf numFmtId="49" fontId="3" fillId="0" borderId="4" xfId="0" applyNumberFormat="1" applyFont="1" applyBorder="1" applyAlignment="1" applyProtection="1">
      <alignment horizontal="left" vertical="top"/>
    </xf>
    <xf numFmtId="49" fontId="3" fillId="0" borderId="16" xfId="0" applyNumberFormat="1" applyFont="1" applyBorder="1" applyAlignment="1" applyProtection="1">
      <alignment horizontal="left" vertical="top"/>
    </xf>
    <xf numFmtId="49" fontId="7" fillId="0" borderId="15" xfId="0" applyNumberFormat="1" applyFont="1" applyBorder="1" applyAlignment="1" applyProtection="1">
      <alignment horizontal="left" vertical="top"/>
    </xf>
    <xf numFmtId="49" fontId="7" fillId="0" borderId="4" xfId="0" applyNumberFormat="1" applyFont="1" applyBorder="1" applyAlignment="1" applyProtection="1">
      <alignment horizontal="left" vertical="top"/>
    </xf>
    <xf numFmtId="49" fontId="7" fillId="0" borderId="12" xfId="0" applyNumberFormat="1" applyFont="1" applyBorder="1" applyAlignment="1" applyProtection="1">
      <alignment vertical="top" wrapText="1"/>
    </xf>
    <xf numFmtId="49" fontId="7" fillId="0" borderId="0" xfId="0" applyNumberFormat="1" applyFont="1" applyBorder="1" applyAlignment="1" applyProtection="1">
      <alignment vertical="top"/>
    </xf>
    <xf numFmtId="49" fontId="7" fillId="0" borderId="12" xfId="0" applyNumberFormat="1" applyFont="1" applyBorder="1" applyAlignment="1" applyProtection="1">
      <alignment vertical="top"/>
    </xf>
    <xf numFmtId="49" fontId="3" fillId="0" borderId="0" xfId="0" applyNumberFormat="1" applyFont="1" applyBorder="1" applyAlignment="1" applyProtection="1">
      <alignment horizontal="center" vertical="top"/>
    </xf>
    <xf numFmtId="0" fontId="3" fillId="0" borderId="0" xfId="0" applyNumberFormat="1" applyFont="1" applyBorder="1" applyAlignment="1" applyProtection="1">
      <alignment horizontal="center" vertical="top"/>
    </xf>
    <xf numFmtId="0" fontId="3" fillId="0" borderId="0" xfId="0" applyFont="1" applyFill="1" applyBorder="1" applyAlignment="1" applyProtection="1">
      <alignment horizontal="left"/>
    </xf>
    <xf numFmtId="49" fontId="3" fillId="0" borderId="0" xfId="0" applyNumberFormat="1" applyFont="1" applyBorder="1" applyAlignment="1" applyProtection="1">
      <alignment horizontal="left" vertical="top"/>
    </xf>
    <xf numFmtId="49" fontId="3" fillId="0" borderId="17" xfId="0" applyNumberFormat="1" applyFont="1" applyBorder="1" applyAlignment="1" applyProtection="1">
      <alignment horizontal="left" vertical="top"/>
    </xf>
    <xf numFmtId="49" fontId="3" fillId="0" borderId="15" xfId="0" applyNumberFormat="1" applyFont="1" applyBorder="1" applyAlignment="1" applyProtection="1">
      <alignment horizontal="left" vertical="top"/>
    </xf>
    <xf numFmtId="0" fontId="0" fillId="0" borderId="4" xfId="0" applyBorder="1" applyAlignment="1" applyProtection="1">
      <alignment horizontal="left" vertical="top"/>
    </xf>
    <xf numFmtId="0" fontId="0" fillId="0" borderId="16" xfId="0" applyBorder="1" applyAlignment="1" applyProtection="1">
      <alignment horizontal="left" vertical="top"/>
    </xf>
    <xf numFmtId="49" fontId="3" fillId="0" borderId="12" xfId="0" applyNumberFormat="1" applyFont="1" applyBorder="1" applyAlignment="1" applyProtection="1">
      <alignment vertical="top" wrapText="1"/>
    </xf>
    <xf numFmtId="49" fontId="3" fillId="0" borderId="0" xfId="0" applyNumberFormat="1" applyFont="1" applyBorder="1" applyAlignment="1" applyProtection="1">
      <alignment vertical="top" wrapText="1"/>
    </xf>
    <xf numFmtId="49" fontId="3" fillId="0" borderId="15" xfId="0" applyNumberFormat="1" applyFont="1" applyBorder="1" applyAlignment="1" applyProtection="1">
      <alignment horizontal="center" vertical="top" wrapText="1"/>
    </xf>
    <xf numFmtId="49" fontId="3" fillId="0" borderId="4" xfId="0" applyNumberFormat="1" applyFont="1" applyBorder="1" applyAlignment="1" applyProtection="1">
      <alignment horizontal="center" vertical="top" wrapText="1"/>
    </xf>
    <xf numFmtId="49" fontId="3" fillId="0" borderId="16" xfId="0" applyNumberFormat="1" applyFont="1" applyBorder="1" applyAlignment="1" applyProtection="1">
      <alignment horizontal="center" vertical="top"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left" vertical="center"/>
    </xf>
    <xf numFmtId="49" fontId="3" fillId="0" borderId="12" xfId="0" applyNumberFormat="1" applyFont="1" applyBorder="1" applyAlignment="1" applyProtection="1">
      <alignment horizontal="left" vertical="top" wrapText="1"/>
    </xf>
    <xf numFmtId="0" fontId="0" fillId="0" borderId="0" xfId="0" applyBorder="1" applyAlignment="1" applyProtection="1">
      <alignment horizontal="left" vertical="top" wrapText="1"/>
    </xf>
    <xf numFmtId="0" fontId="0" fillId="0" borderId="17" xfId="0" applyBorder="1" applyAlignment="1" applyProtection="1">
      <alignment horizontal="left" vertical="top" wrapText="1"/>
    </xf>
    <xf numFmtId="0" fontId="8" fillId="0" borderId="23" xfId="0" applyFont="1" applyBorder="1" applyAlignment="1" applyProtection="1">
      <alignment horizontal="left"/>
    </xf>
    <xf numFmtId="0" fontId="8" fillId="0" borderId="22" xfId="0" applyFont="1" applyBorder="1" applyAlignment="1" applyProtection="1">
      <alignment horizontal="left"/>
    </xf>
    <xf numFmtId="0" fontId="8" fillId="0" borderId="24" xfId="0" applyFont="1" applyBorder="1" applyAlignment="1" applyProtection="1">
      <alignment horizontal="left"/>
    </xf>
    <xf numFmtId="0" fontId="8" fillId="0" borderId="0" xfId="0" applyFont="1" applyFill="1" applyBorder="1" applyAlignment="1" applyProtection="1">
      <alignment horizontal="left"/>
    </xf>
    <xf numFmtId="0" fontId="3" fillId="0" borderId="0" xfId="0" applyFont="1" applyBorder="1" applyAlignment="1" applyProtection="1">
      <alignment horizontal="left"/>
    </xf>
    <xf numFmtId="49" fontId="3" fillId="0" borderId="6" xfId="0" applyNumberFormat="1" applyFont="1" applyBorder="1" applyAlignment="1" applyProtection="1">
      <alignment horizontal="left" vertical="top"/>
    </xf>
    <xf numFmtId="0" fontId="0" fillId="0" borderId="38" xfId="0" applyBorder="1" applyProtection="1"/>
    <xf numFmtId="0" fontId="0" fillId="0" borderId="0" xfId="0"/>
    <xf numFmtId="0" fontId="0" fillId="0" borderId="0" xfId="0"/>
    <xf numFmtId="49" fontId="3" fillId="0" borderId="39" xfId="0" applyNumberFormat="1" applyFont="1" applyBorder="1" applyAlignment="1" applyProtection="1">
      <alignment vertical="top" wrapText="1"/>
    </xf>
    <xf numFmtId="0" fontId="18" fillId="0" borderId="0" xfId="0" applyFont="1"/>
    <xf numFmtId="0" fontId="3" fillId="0" borderId="38" xfId="0" applyFont="1" applyBorder="1" applyProtection="1"/>
    <xf numFmtId="0" fontId="37" fillId="0" borderId="0" xfId="0" applyFont="1" applyBorder="1" applyAlignment="1" applyProtection="1">
      <alignment vertical="top" wrapText="1"/>
    </xf>
    <xf numFmtId="0" fontId="4" fillId="0" borderId="38" xfId="0" applyFont="1" applyBorder="1" applyAlignment="1" applyProtection="1">
      <alignment vertical="top"/>
    </xf>
    <xf numFmtId="0" fontId="4" fillId="0" borderId="0" xfId="0" applyFont="1" applyBorder="1" applyAlignment="1" applyProtection="1">
      <alignment vertical="top" wrapText="1"/>
    </xf>
    <xf numFmtId="0" fontId="0" fillId="0" borderId="0" xfId="0" applyAlignment="1">
      <alignment horizontal="center"/>
    </xf>
    <xf numFmtId="0" fontId="0" fillId="0" borderId="0" xfId="0"/>
    <xf numFmtId="0" fontId="0" fillId="0" borderId="0" xfId="0"/>
    <xf numFmtId="0" fontId="3" fillId="0" borderId="38" xfId="0" applyFont="1" applyBorder="1" applyAlignment="1" applyProtection="1">
      <alignment vertical="center"/>
    </xf>
    <xf numFmtId="0" fontId="0" fillId="0" borderId="0" xfId="0"/>
    <xf numFmtId="0" fontId="0" fillId="0" borderId="0" xfId="0"/>
    <xf numFmtId="0" fontId="3" fillId="0" borderId="0" xfId="0" applyFont="1" applyBorder="1" applyAlignment="1" applyProtection="1">
      <alignment horizontal="left" vertical="center"/>
    </xf>
    <xf numFmtId="0" fontId="0" fillId="0" borderId="0" xfId="0"/>
    <xf numFmtId="0" fontId="34" fillId="0" borderId="0" xfId="0" applyFont="1" applyBorder="1" applyProtection="1"/>
    <xf numFmtId="0" fontId="33" fillId="0" borderId="0" xfId="0" applyFont="1" applyBorder="1" applyProtection="1"/>
    <xf numFmtId="0" fontId="34" fillId="0" borderId="2" xfId="0" applyFont="1" applyBorder="1" applyProtection="1"/>
    <xf numFmtId="0" fontId="34" fillId="0" borderId="0" xfId="0" applyFont="1" applyBorder="1" applyAlignment="1" applyProtection="1">
      <alignment horizontal="left" wrapText="1"/>
    </xf>
    <xf numFmtId="0" fontId="41" fillId="0" borderId="0" xfId="0" applyFont="1" applyAlignment="1">
      <alignment vertical="center"/>
    </xf>
    <xf numFmtId="0" fontId="43" fillId="0" borderId="42" xfId="0" applyFont="1" applyBorder="1" applyAlignment="1">
      <alignment horizontal="center" vertical="center"/>
    </xf>
    <xf numFmtId="0" fontId="23" fillId="0" borderId="0" xfId="0" applyFont="1" applyAlignment="1">
      <alignment vertical="center"/>
    </xf>
    <xf numFmtId="0" fontId="42" fillId="4" borderId="43" xfId="0" applyFont="1" applyFill="1" applyBorder="1" applyAlignment="1">
      <alignment horizontal="left" vertical="center" indent="1"/>
    </xf>
    <xf numFmtId="0" fontId="23" fillId="0" borderId="44" xfId="0" applyFont="1" applyBorder="1" applyAlignment="1">
      <alignment vertical="center"/>
    </xf>
    <xf numFmtId="0" fontId="43" fillId="0" borderId="43" xfId="0" applyFont="1" applyBorder="1" applyAlignment="1">
      <alignment horizontal="center" vertical="center"/>
    </xf>
    <xf numFmtId="0" fontId="43" fillId="0" borderId="44" xfId="0" applyFont="1" applyBorder="1" applyAlignment="1">
      <alignment horizontal="center" vertical="center"/>
    </xf>
    <xf numFmtId="2" fontId="43" fillId="0" borderId="43" xfId="0" applyNumberFormat="1" applyFont="1" applyBorder="1" applyAlignment="1">
      <alignment horizontal="center" vertical="center"/>
    </xf>
    <xf numFmtId="2" fontId="43" fillId="0" borderId="44" xfId="0" applyNumberFormat="1" applyFont="1" applyBorder="1" applyAlignment="1">
      <alignment horizontal="center" vertical="center"/>
    </xf>
    <xf numFmtId="2" fontId="43" fillId="0" borderId="42" xfId="0" applyNumberFormat="1" applyFont="1" applyBorder="1" applyAlignment="1">
      <alignment horizontal="center" vertical="center"/>
    </xf>
    <xf numFmtId="0" fontId="33" fillId="0" borderId="0" xfId="0" applyFont="1"/>
    <xf numFmtId="0" fontId="40" fillId="0" borderId="38" xfId="0" applyFont="1" applyBorder="1" applyAlignment="1" applyProtection="1">
      <alignment vertical="center" wrapText="1"/>
    </xf>
    <xf numFmtId="0" fontId="40" fillId="0" borderId="0" xfId="0" applyFont="1" applyBorder="1" applyAlignment="1" applyProtection="1">
      <alignment vertical="center" wrapText="1"/>
    </xf>
    <xf numFmtId="0" fontId="34" fillId="0" borderId="38" xfId="0" applyFont="1" applyBorder="1" applyAlignment="1" applyProtection="1">
      <alignment horizontal="left" wrapText="1"/>
    </xf>
    <xf numFmtId="0" fontId="3" fillId="0" borderId="38" xfId="0" applyFont="1" applyBorder="1" applyAlignment="1" applyProtection="1">
      <alignment horizontal="left" wrapText="1"/>
    </xf>
    <xf numFmtId="0" fontId="42" fillId="4" borderId="44" xfId="0" applyFont="1" applyFill="1" applyBorder="1" applyAlignment="1">
      <alignment horizontal="left" vertical="center" indent="1"/>
    </xf>
    <xf numFmtId="0" fontId="42" fillId="4" borderId="42" xfId="0" applyFont="1" applyFill="1" applyBorder="1" applyAlignment="1">
      <alignment horizontal="left" vertical="center" indent="1"/>
    </xf>
    <xf numFmtId="0" fontId="33" fillId="0" borderId="2" xfId="0" applyFont="1" applyBorder="1" applyProtection="1"/>
    <xf numFmtId="0" fontId="33" fillId="0" borderId="3" xfId="0" applyFont="1" applyBorder="1" applyProtection="1"/>
    <xf numFmtId="0" fontId="33" fillId="0" borderId="12" xfId="0" applyFont="1" applyBorder="1" applyProtection="1"/>
    <xf numFmtId="0" fontId="43" fillId="0" borderId="43" xfId="0" applyFont="1" applyBorder="1" applyAlignment="1">
      <alignment horizontal="left" vertical="center" indent="1"/>
    </xf>
    <xf numFmtId="0" fontId="43" fillId="0" borderId="44" xfId="0" applyFont="1" applyBorder="1" applyAlignment="1">
      <alignment horizontal="left" vertical="center" indent="1"/>
    </xf>
    <xf numFmtId="0" fontId="43" fillId="0" borderId="42" xfId="0" applyFont="1" applyBorder="1" applyAlignment="1">
      <alignment horizontal="left" vertical="center" indent="1"/>
    </xf>
    <xf numFmtId="0" fontId="19" fillId="0" borderId="2" xfId="0" applyFont="1" applyBorder="1" applyProtection="1"/>
    <xf numFmtId="0" fontId="18" fillId="0" borderId="0" xfId="0" applyFont="1" applyBorder="1" applyAlignment="1" applyProtection="1">
      <alignment vertical="center"/>
    </xf>
    <xf numFmtId="2" fontId="4" fillId="0" borderId="0" xfId="0" applyNumberFormat="1" applyFont="1" applyBorder="1" applyProtection="1"/>
    <xf numFmtId="0" fontId="0" fillId="0" borderId="0" xfId="0"/>
    <xf numFmtId="0" fontId="48" fillId="0" borderId="0" xfId="0" applyFont="1" applyBorder="1" applyAlignment="1" applyProtection="1">
      <alignment horizontal="left"/>
    </xf>
    <xf numFmtId="0" fontId="47" fillId="0" borderId="0" xfId="0" applyFont="1" applyFill="1" applyBorder="1" applyAlignment="1" applyProtection="1">
      <alignment horizontal="left"/>
    </xf>
    <xf numFmtId="0" fontId="3" fillId="0" borderId="0" xfId="0" applyFont="1" applyBorder="1" applyAlignment="1" applyProtection="1">
      <alignment horizontal="left"/>
    </xf>
    <xf numFmtId="0" fontId="34" fillId="0" borderId="0" xfId="0" applyFont="1" applyBorder="1" applyAlignment="1" applyProtection="1">
      <alignment horizontal="left" vertical="center" wrapText="1"/>
    </xf>
    <xf numFmtId="0" fontId="36" fillId="0" borderId="38" xfId="0" applyFont="1" applyBorder="1" applyAlignment="1" applyProtection="1">
      <alignment horizontal="left" vertical="center" wrapText="1"/>
    </xf>
    <xf numFmtId="0" fontId="0" fillId="0" borderId="0" xfId="0"/>
    <xf numFmtId="0" fontId="22" fillId="0" borderId="0" xfId="0" applyFont="1" applyAlignment="1" applyProtection="1">
      <alignment horizontal="center"/>
    </xf>
    <xf numFmtId="0" fontId="3" fillId="0" borderId="38"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2" xfId="0" applyFont="1" applyBorder="1" applyAlignment="1" applyProtection="1">
      <alignment horizontal="left" vertical="center"/>
    </xf>
    <xf numFmtId="0" fontId="3" fillId="0" borderId="0" xfId="0" applyFont="1" applyBorder="1" applyAlignment="1" applyProtection="1">
      <alignment horizontal="left"/>
    </xf>
    <xf numFmtId="0" fontId="18" fillId="0" borderId="0" xfId="0" applyFont="1" applyAlignment="1">
      <alignment vertical="top" wrapText="1"/>
    </xf>
    <xf numFmtId="0" fontId="0" fillId="0" borderId="0" xfId="0" applyBorder="1"/>
    <xf numFmtId="0" fontId="29" fillId="0" borderId="38" xfId="0" applyFont="1" applyBorder="1" applyAlignment="1" applyProtection="1">
      <alignment horizontal="center" vertical="center"/>
    </xf>
    <xf numFmtId="0" fontId="3" fillId="0" borderId="26" xfId="0" applyFont="1" applyBorder="1" applyProtection="1"/>
    <xf numFmtId="0" fontId="3" fillId="0" borderId="27" xfId="0" applyFont="1" applyBorder="1" applyAlignment="1" applyProtection="1">
      <alignment horizontal="left" vertical="center"/>
    </xf>
    <xf numFmtId="0" fontId="3" fillId="0" borderId="27" xfId="0" applyFont="1" applyBorder="1" applyAlignment="1" applyProtection="1">
      <alignment horizontal="left"/>
    </xf>
    <xf numFmtId="0" fontId="3" fillId="0" borderId="28" xfId="0" applyFont="1" applyBorder="1" applyProtection="1"/>
    <xf numFmtId="3" fontId="3" fillId="0" borderId="0" xfId="0" applyNumberFormat="1" applyFont="1" applyBorder="1" applyAlignment="1" applyProtection="1">
      <alignment horizontal="center" vertical="center" wrapText="1"/>
    </xf>
    <xf numFmtId="0" fontId="33" fillId="0" borderId="33" xfId="0" applyFont="1" applyBorder="1" applyProtection="1"/>
    <xf numFmtId="0" fontId="33" fillId="0" borderId="35" xfId="0" applyFont="1" applyBorder="1" applyProtection="1"/>
    <xf numFmtId="2" fontId="33" fillId="0" borderId="35" xfId="0" applyNumberFormat="1" applyFont="1" applyBorder="1" applyProtection="1"/>
    <xf numFmtId="164" fontId="33" fillId="0" borderId="35" xfId="0" applyNumberFormat="1" applyFont="1" applyBorder="1" applyProtection="1"/>
    <xf numFmtId="0" fontId="33" fillId="0" borderId="13" xfId="0" applyFont="1" applyBorder="1" applyProtection="1"/>
    <xf numFmtId="0" fontId="23" fillId="0" borderId="38" xfId="0" applyFont="1" applyBorder="1" applyAlignment="1" applyProtection="1">
      <alignment horizontal="left"/>
    </xf>
    <xf numFmtId="0" fontId="23" fillId="0" borderId="0" xfId="0" applyFont="1" applyBorder="1" applyAlignment="1" applyProtection="1">
      <alignment horizontal="left" vertical="center"/>
    </xf>
    <xf numFmtId="0" fontId="23" fillId="0" borderId="26" xfId="0" applyFont="1" applyBorder="1" applyAlignment="1" applyProtection="1">
      <alignment horizontal="left"/>
    </xf>
    <xf numFmtId="0" fontId="23" fillId="0" borderId="27" xfId="0" applyFont="1" applyBorder="1" applyAlignment="1" applyProtection="1">
      <alignment horizontal="left" vertical="center"/>
    </xf>
    <xf numFmtId="0" fontId="17" fillId="0" borderId="38" xfId="0" applyFont="1" applyBorder="1" applyAlignment="1" applyProtection="1">
      <alignment vertical="top"/>
    </xf>
    <xf numFmtId="0" fontId="17" fillId="0" borderId="0" xfId="0" applyFont="1" applyBorder="1" applyAlignment="1" applyProtection="1">
      <alignment vertical="top"/>
    </xf>
    <xf numFmtId="0" fontId="23" fillId="0" borderId="38" xfId="0" applyFont="1" applyBorder="1" applyAlignment="1" applyProtection="1"/>
    <xf numFmtId="0" fontId="23" fillId="0" borderId="0" xfId="0" applyFont="1" applyBorder="1" applyAlignment="1" applyProtection="1"/>
    <xf numFmtId="164" fontId="46" fillId="0" borderId="0" xfId="0" quotePrefix="1" applyNumberFormat="1" applyFont="1" applyFill="1" applyBorder="1" applyAlignment="1" applyProtection="1">
      <alignment horizontal="center"/>
    </xf>
    <xf numFmtId="164" fontId="36" fillId="0" borderId="0" xfId="0" applyNumberFormat="1" applyFont="1" applyBorder="1" applyProtection="1"/>
    <xf numFmtId="164" fontId="46" fillId="0" borderId="0" xfId="0" applyNumberFormat="1" applyFont="1" applyBorder="1" applyAlignment="1" applyProtection="1">
      <alignment horizontal="center"/>
    </xf>
    <xf numFmtId="164" fontId="46" fillId="0" borderId="0" xfId="0" quotePrefix="1" applyNumberFormat="1" applyFont="1" applyBorder="1" applyAlignment="1" applyProtection="1">
      <alignment horizontal="center"/>
    </xf>
    <xf numFmtId="0" fontId="4" fillId="0" borderId="0" xfId="0" applyFont="1" applyBorder="1" applyProtection="1"/>
    <xf numFmtId="164" fontId="4" fillId="0" borderId="0" xfId="0" applyNumberFormat="1" applyFont="1" applyBorder="1" applyProtection="1"/>
    <xf numFmtId="0" fontId="0" fillId="7" borderId="3" xfId="0" applyFill="1" applyBorder="1" applyProtection="1"/>
    <xf numFmtId="0" fontId="0" fillId="7" borderId="0" xfId="0" applyFill="1" applyBorder="1" applyProtection="1"/>
    <xf numFmtId="0" fontId="3" fillId="7" borderId="38" xfId="0" applyFont="1" applyFill="1" applyBorder="1" applyAlignment="1" applyProtection="1">
      <alignment horizontal="left" wrapText="1"/>
    </xf>
    <xf numFmtId="0" fontId="3" fillId="7" borderId="0" xfId="0" applyFont="1" applyFill="1" applyBorder="1" applyAlignment="1" applyProtection="1">
      <alignment horizontal="left" wrapText="1"/>
    </xf>
    <xf numFmtId="0" fontId="3" fillId="7" borderId="2" xfId="0" applyFont="1" applyFill="1" applyBorder="1" applyProtection="1"/>
    <xf numFmtId="0" fontId="18" fillId="7" borderId="0" xfId="0" applyFont="1" applyFill="1" applyProtection="1"/>
    <xf numFmtId="0" fontId="3" fillId="7" borderId="0" xfId="0" applyFont="1" applyFill="1" applyBorder="1" applyAlignment="1" applyProtection="1">
      <alignment horizontal="center"/>
    </xf>
    <xf numFmtId="0" fontId="3" fillId="7" borderId="0" xfId="0" applyFont="1" applyFill="1" applyBorder="1" applyProtection="1"/>
    <xf numFmtId="2" fontId="3" fillId="7" borderId="0" xfId="0" applyNumberFormat="1" applyFont="1" applyFill="1" applyBorder="1" applyAlignment="1" applyProtection="1">
      <alignment horizontal="center" vertical="center"/>
    </xf>
    <xf numFmtId="0" fontId="4" fillId="7" borderId="0" xfId="0" applyFont="1" applyFill="1" applyBorder="1" applyProtection="1"/>
    <xf numFmtId="164" fontId="4" fillId="7" borderId="0" xfId="0" applyNumberFormat="1" applyFont="1" applyFill="1" applyBorder="1" applyProtection="1"/>
    <xf numFmtId="0" fontId="36" fillId="7" borderId="38" xfId="0" applyFont="1" applyFill="1" applyBorder="1" applyAlignment="1" applyProtection="1">
      <alignment horizontal="left" vertical="center" wrapText="1"/>
    </xf>
    <xf numFmtId="0" fontId="34" fillId="7" borderId="0" xfId="0" applyFont="1" applyFill="1" applyBorder="1" applyAlignment="1" applyProtection="1">
      <alignment horizontal="left" vertical="center" wrapText="1"/>
    </xf>
    <xf numFmtId="0" fontId="22" fillId="0" borderId="0" xfId="0" applyFont="1" applyAlignment="1" applyProtection="1">
      <alignment horizontal="center"/>
    </xf>
    <xf numFmtId="0" fontId="10" fillId="0" borderId="0" xfId="0" applyFont="1" applyAlignment="1">
      <alignment horizontal="left" wrapText="1"/>
    </xf>
    <xf numFmtId="0" fontId="51" fillId="0" borderId="3" xfId="0" applyFont="1" applyBorder="1" applyAlignment="1" applyProtection="1">
      <alignment horizontal="left" vertical="center"/>
    </xf>
    <xf numFmtId="0" fontId="50" fillId="0" borderId="0" xfId="0" applyFont="1" applyAlignment="1" applyProtection="1">
      <alignment horizontal="left"/>
    </xf>
    <xf numFmtId="0" fontId="50" fillId="0" borderId="3" xfId="0" applyFont="1" applyBorder="1" applyAlignment="1" applyProtection="1">
      <alignment horizontal="left"/>
    </xf>
    <xf numFmtId="0" fontId="50" fillId="0" borderId="0" xfId="0" applyFont="1" applyBorder="1" applyAlignment="1" applyProtection="1">
      <alignment horizontal="left"/>
    </xf>
    <xf numFmtId="0" fontId="4" fillId="0" borderId="0" xfId="0" applyFont="1" applyBorder="1" applyAlignment="1" applyProtection="1">
      <alignment horizontal="left"/>
    </xf>
    <xf numFmtId="0" fontId="52" fillId="0" borderId="3" xfId="0" applyFont="1" applyBorder="1" applyAlignment="1" applyProtection="1">
      <alignment horizontal="left"/>
    </xf>
    <xf numFmtId="0" fontId="52" fillId="0" borderId="0" xfId="0" applyFont="1" applyBorder="1" applyAlignment="1" applyProtection="1">
      <alignment horizontal="left"/>
    </xf>
    <xf numFmtId="0" fontId="3" fillId="0" borderId="38" xfId="0" applyFont="1" applyBorder="1" applyAlignment="1" applyProtection="1">
      <alignment horizontal="left" vertical="top" wrapText="1"/>
    </xf>
    <xf numFmtId="0" fontId="53" fillId="0" borderId="0" xfId="0" applyFont="1" applyProtection="1"/>
    <xf numFmtId="0" fontId="53" fillId="0" borderId="0" xfId="0" applyFont="1" applyAlignment="1">
      <alignment vertical="center"/>
    </xf>
    <xf numFmtId="0" fontId="18" fillId="0" borderId="0" xfId="0" applyFont="1" applyAlignment="1" applyProtection="1">
      <alignment vertical="center"/>
    </xf>
    <xf numFmtId="2" fontId="18" fillId="0" borderId="0" xfId="0" applyNumberFormat="1" applyFont="1" applyBorder="1" applyAlignment="1" applyProtection="1">
      <alignment vertical="center"/>
    </xf>
    <xf numFmtId="0" fontId="18" fillId="0" borderId="3" xfId="0" applyFont="1" applyBorder="1" applyAlignment="1" applyProtection="1">
      <alignment vertical="center"/>
    </xf>
    <xf numFmtId="0" fontId="25" fillId="0" borderId="38" xfId="0" applyFont="1" applyBorder="1" applyAlignment="1" applyProtection="1">
      <alignment vertical="center"/>
    </xf>
    <xf numFmtId="0" fontId="49" fillId="0" borderId="2" xfId="0" applyFont="1" applyBorder="1" applyAlignment="1" applyProtection="1">
      <alignment horizontal="left" vertical="center"/>
    </xf>
    <xf numFmtId="0" fontId="3" fillId="0" borderId="0" xfId="0" applyFont="1" applyBorder="1" applyAlignment="1" applyProtection="1">
      <alignment horizontal="left" vertical="top" wrapText="1"/>
    </xf>
    <xf numFmtId="0" fontId="49" fillId="0" borderId="38" xfId="0" applyFont="1" applyBorder="1" applyAlignment="1" applyProtection="1">
      <alignment horizontal="left" vertical="center"/>
    </xf>
    <xf numFmtId="1" fontId="7" fillId="0" borderId="50" xfId="0" applyNumberFormat="1" applyFont="1" applyFill="1" applyBorder="1" applyAlignment="1" applyProtection="1">
      <alignment horizontal="center" vertical="center" wrapText="1"/>
      <protection locked="0"/>
    </xf>
    <xf numFmtId="2" fontId="7" fillId="0" borderId="19" xfId="0" applyNumberFormat="1" applyFont="1" applyFill="1" applyBorder="1" applyAlignment="1" applyProtection="1">
      <alignment vertical="center"/>
    </xf>
    <xf numFmtId="0" fontId="53" fillId="0" borderId="0" xfId="0" applyFont="1"/>
    <xf numFmtId="0" fontId="4" fillId="2" borderId="8" xfId="0" applyFont="1" applyFill="1" applyBorder="1" applyAlignment="1" applyProtection="1">
      <alignment horizontal="center" vertical="center" wrapText="1"/>
    </xf>
    <xf numFmtId="0" fontId="54" fillId="2" borderId="25" xfId="0" applyFont="1" applyFill="1" applyBorder="1" applyAlignment="1" applyProtection="1">
      <alignment horizontal="center" vertical="center" wrapText="1"/>
    </xf>
    <xf numFmtId="164" fontId="54" fillId="2" borderId="25" xfId="0" applyNumberFormat="1" applyFont="1" applyFill="1" applyBorder="1" applyAlignment="1" applyProtection="1">
      <alignment horizontal="center" vertical="center" wrapText="1"/>
    </xf>
    <xf numFmtId="0" fontId="56" fillId="0" borderId="3" xfId="0" applyFont="1" applyBorder="1" applyAlignment="1" applyProtection="1">
      <alignment vertical="center"/>
    </xf>
    <xf numFmtId="0" fontId="56" fillId="0" borderId="0" xfId="0" applyFont="1" applyBorder="1" applyAlignment="1" applyProtection="1">
      <alignment vertical="center"/>
    </xf>
    <xf numFmtId="0" fontId="54" fillId="2" borderId="8" xfId="0" applyFont="1" applyFill="1" applyBorder="1" applyAlignment="1" applyProtection="1">
      <alignment horizontal="center" vertical="center" wrapText="1"/>
    </xf>
    <xf numFmtId="4" fontId="4" fillId="2" borderId="0" xfId="0" applyNumberFormat="1" applyFont="1" applyFill="1" applyBorder="1" applyAlignment="1" applyProtection="1">
      <alignment horizontal="center" vertical="center"/>
    </xf>
    <xf numFmtId="167" fontId="31" fillId="0" borderId="19" xfId="0" applyNumberFormat="1" applyFont="1" applyFill="1" applyBorder="1" applyAlignment="1" applyProtection="1">
      <alignment horizontal="center" vertical="center" wrapText="1"/>
    </xf>
    <xf numFmtId="164" fontId="3" fillId="0" borderId="0" xfId="0" applyNumberFormat="1" applyFont="1" applyBorder="1" applyAlignment="1" applyProtection="1">
      <alignment horizontal="center" vertical="center" wrapText="1"/>
    </xf>
    <xf numFmtId="164" fontId="9" fillId="2" borderId="19" xfId="0" applyNumberFormat="1" applyFont="1" applyFill="1" applyBorder="1" applyAlignment="1" applyProtection="1">
      <alignment horizontal="center" vertical="center" wrapText="1"/>
    </xf>
    <xf numFmtId="164" fontId="7" fillId="0" borderId="19" xfId="0" applyNumberFormat="1" applyFont="1" applyFill="1" applyBorder="1" applyAlignment="1" applyProtection="1">
      <alignment horizontal="center" vertical="center" wrapText="1"/>
    </xf>
    <xf numFmtId="164" fontId="7" fillId="0" borderId="1" xfId="0" applyNumberFormat="1" applyFont="1" applyFill="1" applyBorder="1" applyAlignment="1" applyProtection="1">
      <alignment horizontal="center" vertical="center" wrapText="1"/>
    </xf>
    <xf numFmtId="164" fontId="6" fillId="0" borderId="0" xfId="0" applyNumberFormat="1" applyFont="1" applyBorder="1" applyAlignment="1" applyProtection="1">
      <alignment horizontal="center" vertical="center" wrapText="1"/>
    </xf>
    <xf numFmtId="0" fontId="4" fillId="0" borderId="27" xfId="0" applyFont="1" applyBorder="1" applyAlignment="1" applyProtection="1">
      <alignment horizontal="left"/>
    </xf>
    <xf numFmtId="0" fontId="33" fillId="0" borderId="38" xfId="0" applyFont="1" applyBorder="1" applyProtection="1"/>
    <xf numFmtId="2" fontId="33" fillId="0" borderId="0" xfId="0" applyNumberFormat="1" applyFont="1" applyBorder="1" applyProtection="1"/>
    <xf numFmtId="164" fontId="33" fillId="0" borderId="0" xfId="0" applyNumberFormat="1" applyFont="1" applyBorder="1" applyProtection="1"/>
    <xf numFmtId="0" fontId="49" fillId="0" borderId="2" xfId="0" applyFont="1" applyBorder="1" applyAlignment="1" applyProtection="1">
      <alignment vertical="center"/>
    </xf>
    <xf numFmtId="0" fontId="49" fillId="0" borderId="0" xfId="0" applyFont="1" applyAlignment="1" applyProtection="1"/>
    <xf numFmtId="166" fontId="3" fillId="0" borderId="0" xfId="0" applyNumberFormat="1" applyFont="1" applyBorder="1" applyAlignment="1" applyProtection="1">
      <alignment horizontal="center" vertical="center"/>
    </xf>
    <xf numFmtId="166" fontId="36" fillId="0" borderId="0" xfId="0" applyNumberFormat="1" applyFont="1" applyBorder="1" applyAlignment="1" applyProtection="1">
      <alignment horizontal="center" vertical="center"/>
    </xf>
    <xf numFmtId="2" fontId="36" fillId="0" borderId="0" xfId="0" applyNumberFormat="1" applyFont="1" applyBorder="1" applyAlignment="1" applyProtection="1">
      <alignment vertical="center"/>
    </xf>
    <xf numFmtId="0" fontId="4"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49" fontId="3" fillId="0" borderId="0" xfId="0" applyNumberFormat="1"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38" xfId="0" applyFont="1" applyBorder="1" applyAlignment="1" applyProtection="1">
      <alignment horizontal="left" vertical="top" wrapText="1"/>
    </xf>
    <xf numFmtId="0" fontId="12" fillId="0" borderId="0" xfId="0" applyFont="1" applyBorder="1" applyAlignment="1" applyProtection="1">
      <alignment horizontal="center" vertical="center" wrapText="1"/>
    </xf>
    <xf numFmtId="0" fontId="10" fillId="0" borderId="0" xfId="0" applyFont="1" applyAlignment="1">
      <alignment vertical="center"/>
    </xf>
    <xf numFmtId="0" fontId="53" fillId="0" borderId="0" xfId="0" applyFont="1" applyBorder="1"/>
    <xf numFmtId="0" fontId="53" fillId="0" borderId="0" xfId="0" applyFont="1" applyAlignment="1"/>
    <xf numFmtId="0" fontId="60" fillId="0" borderId="0" xfId="0" applyFont="1" applyProtection="1"/>
    <xf numFmtId="0" fontId="53" fillId="0" borderId="0" xfId="0" applyFont="1" applyAlignment="1">
      <alignment horizontal="center"/>
    </xf>
    <xf numFmtId="0" fontId="10" fillId="0" borderId="0" xfId="0" applyFont="1" applyProtection="1"/>
    <xf numFmtId="0" fontId="10" fillId="0" borderId="0" xfId="0" applyFont="1"/>
    <xf numFmtId="0" fontId="4" fillId="2" borderId="33" xfId="0" applyFont="1" applyFill="1" applyBorder="1" applyAlignment="1" applyProtection="1">
      <alignment horizontal="center" vertical="center"/>
    </xf>
    <xf numFmtId="0" fontId="4" fillId="2" borderId="25" xfId="0" applyFont="1" applyFill="1" applyBorder="1" applyAlignment="1" applyProtection="1">
      <alignment horizontal="center" vertical="center" wrapText="1"/>
    </xf>
    <xf numFmtId="164" fontId="4" fillId="2" borderId="25" xfId="0" applyNumberFormat="1" applyFont="1" applyFill="1" applyBorder="1" applyAlignment="1" applyProtection="1">
      <alignment horizontal="center" vertical="center" wrapText="1"/>
    </xf>
    <xf numFmtId="0" fontId="3" fillId="0" borderId="38"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left" vertical="center"/>
    </xf>
    <xf numFmtId="0" fontId="10" fillId="0" borderId="0" xfId="0" applyFont="1" applyAlignment="1">
      <alignment wrapText="1"/>
    </xf>
    <xf numFmtId="0" fontId="10" fillId="0" borderId="0" xfId="0" applyFont="1" applyAlignment="1" applyProtection="1">
      <alignment vertical="center"/>
    </xf>
    <xf numFmtId="0" fontId="10" fillId="0" borderId="0" xfId="0" applyFont="1" applyAlignment="1">
      <alignment horizontal="center"/>
    </xf>
    <xf numFmtId="0" fontId="3" fillId="0" borderId="38" xfId="0" applyFont="1" applyBorder="1" applyAlignment="1" applyProtection="1">
      <alignment horizontal="left" vertical="center"/>
    </xf>
    <xf numFmtId="166" fontId="3" fillId="0" borderId="51" xfId="0" applyNumberFormat="1" applyFont="1" applyBorder="1" applyAlignment="1" applyProtection="1">
      <alignment horizontal="center" vertical="center"/>
      <protection locked="0"/>
    </xf>
    <xf numFmtId="0" fontId="3" fillId="0" borderId="38" xfId="0" applyFont="1" applyBorder="1" applyAlignment="1" applyProtection="1"/>
    <xf numFmtId="49" fontId="3" fillId="0" borderId="39" xfId="0" applyNumberFormat="1" applyFont="1" applyBorder="1" applyAlignment="1" applyProtection="1">
      <alignment vertical="top"/>
    </xf>
    <xf numFmtId="2" fontId="3" fillId="0" borderId="51" xfId="0" applyNumberFormat="1" applyFont="1" applyBorder="1" applyAlignment="1" applyProtection="1">
      <alignment horizontal="center" vertical="center"/>
      <protection locked="0"/>
    </xf>
    <xf numFmtId="0" fontId="7" fillId="0" borderId="50" xfId="0" applyNumberFormat="1" applyFont="1" applyFill="1" applyBorder="1" applyAlignment="1" applyProtection="1">
      <alignment horizontal="center" vertical="center" wrapText="1"/>
      <protection locked="0"/>
    </xf>
    <xf numFmtId="166" fontId="4" fillId="2" borderId="0" xfId="0" applyNumberFormat="1" applyFont="1" applyFill="1" applyBorder="1" applyAlignment="1" applyProtection="1">
      <alignment horizontal="center" vertical="center"/>
      <protection locked="0"/>
    </xf>
    <xf numFmtId="2" fontId="3" fillId="0" borderId="53"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top" wrapText="1"/>
    </xf>
    <xf numFmtId="0" fontId="3" fillId="0" borderId="0" xfId="0" applyFont="1" applyBorder="1" applyAlignment="1" applyProtection="1">
      <alignment horizontal="left" vertical="center"/>
    </xf>
    <xf numFmtId="0" fontId="3" fillId="0" borderId="38" xfId="0" applyFont="1" applyBorder="1" applyAlignment="1" applyProtection="1">
      <alignment horizontal="left" wrapText="1"/>
    </xf>
    <xf numFmtId="0" fontId="3" fillId="0" borderId="0" xfId="0" applyFont="1" applyBorder="1" applyAlignment="1" applyProtection="1">
      <alignment horizontal="left" wrapText="1"/>
    </xf>
    <xf numFmtId="0" fontId="35" fillId="0" borderId="38"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38" xfId="0" applyFont="1" applyBorder="1" applyAlignment="1" applyProtection="1">
      <alignment horizontal="left" vertical="center"/>
    </xf>
    <xf numFmtId="0" fontId="3" fillId="0" borderId="38" xfId="0" applyFont="1" applyBorder="1" applyAlignment="1" applyProtection="1">
      <alignment horizontal="left" wrapText="1"/>
    </xf>
    <xf numFmtId="0" fontId="3" fillId="0" borderId="0" xfId="0" applyFont="1" applyBorder="1" applyAlignment="1" applyProtection="1">
      <alignment horizontal="left" wrapText="1"/>
    </xf>
    <xf numFmtId="49" fontId="4" fillId="0" borderId="0" xfId="0" applyNumberFormat="1" applyFont="1" applyBorder="1" applyAlignment="1" applyProtection="1">
      <alignment horizontal="left" vertical="top" wrapText="1"/>
    </xf>
    <xf numFmtId="0" fontId="12" fillId="0" borderId="0" xfId="0" applyFont="1" applyBorder="1" applyAlignment="1" applyProtection="1">
      <alignment horizontal="center" vertical="center" wrapText="1"/>
    </xf>
    <xf numFmtId="49" fontId="3" fillId="0" borderId="20" xfId="0" applyNumberFormat="1" applyFont="1" applyBorder="1" applyAlignment="1" applyProtection="1">
      <alignment horizontal="left" vertical="top" wrapText="1"/>
    </xf>
    <xf numFmtId="0" fontId="0" fillId="0" borderId="14" xfId="0" applyBorder="1" applyAlignment="1" applyProtection="1">
      <alignment horizontal="left" vertical="top" wrapText="1"/>
    </xf>
    <xf numFmtId="0" fontId="0" fillId="0" borderId="21" xfId="0" applyBorder="1" applyAlignment="1" applyProtection="1">
      <alignment horizontal="left" vertical="top" wrapText="1"/>
    </xf>
    <xf numFmtId="0" fontId="3" fillId="0" borderId="0" xfId="0" applyFont="1" applyBorder="1" applyAlignment="1" applyProtection="1">
      <alignment horizontal="left"/>
    </xf>
    <xf numFmtId="0" fontId="3" fillId="0" borderId="0" xfId="0" applyFont="1" applyBorder="1" applyAlignment="1" applyProtection="1">
      <alignment horizontal="left"/>
    </xf>
    <xf numFmtId="0" fontId="61" fillId="0" borderId="0" xfId="0" applyFont="1" applyBorder="1" applyProtection="1"/>
    <xf numFmtId="0" fontId="61" fillId="0" borderId="0" xfId="0" applyFont="1" applyBorder="1" applyAlignment="1" applyProtection="1"/>
    <xf numFmtId="0" fontId="61" fillId="0" borderId="0" xfId="0" applyFont="1" applyBorder="1" applyAlignment="1" applyProtection="1">
      <alignment horizontal="left" vertical="center"/>
    </xf>
    <xf numFmtId="0" fontId="61" fillId="0" borderId="0" xfId="0" applyFont="1" applyBorder="1" applyAlignment="1" applyProtection="1">
      <alignment horizontal="left"/>
    </xf>
    <xf numFmtId="0" fontId="62" fillId="0" borderId="0" xfId="0" applyFont="1" applyProtection="1"/>
    <xf numFmtId="0" fontId="62" fillId="0" borderId="0" xfId="0" applyFont="1"/>
    <xf numFmtId="0" fontId="63" fillId="0" borderId="0" xfId="0" applyFont="1"/>
    <xf numFmtId="0" fontId="61" fillId="0" borderId="0" xfId="0" applyFont="1" applyProtection="1"/>
    <xf numFmtId="0" fontId="61" fillId="0" borderId="54" xfId="0" applyFont="1" applyBorder="1" applyAlignment="1" applyProtection="1"/>
    <xf numFmtId="0" fontId="61" fillId="0" borderId="55" xfId="0" applyFont="1" applyBorder="1" applyAlignment="1" applyProtection="1">
      <alignment horizontal="left" vertical="center"/>
    </xf>
    <xf numFmtId="0" fontId="61" fillId="0" borderId="55" xfId="0" applyFont="1" applyBorder="1" applyAlignment="1" applyProtection="1">
      <alignment horizontal="left"/>
    </xf>
    <xf numFmtId="0" fontId="61" fillId="0" borderId="56" xfId="0" applyFont="1" applyBorder="1" applyProtection="1"/>
    <xf numFmtId="0" fontId="18" fillId="0" borderId="38" xfId="0" applyFont="1" applyBorder="1" applyAlignment="1" applyProtection="1"/>
    <xf numFmtId="0" fontId="10" fillId="0" borderId="0" xfId="0" applyFont="1" applyBorder="1" applyAlignment="1" applyProtection="1">
      <alignment horizontal="left"/>
    </xf>
    <xf numFmtId="0" fontId="61" fillId="0" borderId="3" xfId="0" applyFont="1" applyBorder="1" applyProtection="1"/>
    <xf numFmtId="0" fontId="61" fillId="0" borderId="38" xfId="0" applyFont="1" applyBorder="1" applyAlignment="1" applyProtection="1"/>
    <xf numFmtId="0" fontId="61" fillId="0" borderId="57" xfId="0" applyFont="1" applyBorder="1" applyAlignment="1" applyProtection="1"/>
    <xf numFmtId="0" fontId="61" fillId="0" borderId="58" xfId="0" applyFont="1" applyBorder="1" applyAlignment="1" applyProtection="1">
      <alignment horizontal="left" vertical="center"/>
    </xf>
    <xf numFmtId="0" fontId="61" fillId="0" borderId="58" xfId="0" applyFont="1" applyBorder="1" applyAlignment="1" applyProtection="1">
      <alignment horizontal="left"/>
    </xf>
    <xf numFmtId="0" fontId="61" fillId="0" borderId="59" xfId="0" applyFont="1" applyBorder="1" applyProtection="1"/>
    <xf numFmtId="0" fontId="50" fillId="0" borderId="0" xfId="0" applyFont="1" applyAlignment="1" applyProtection="1">
      <alignment horizontal="left"/>
    </xf>
    <xf numFmtId="0" fontId="17" fillId="0" borderId="0" xfId="0" applyFont="1" applyBorder="1" applyAlignment="1" applyProtection="1">
      <alignment vertical="center"/>
    </xf>
    <xf numFmtId="0" fontId="12" fillId="0" borderId="0" xfId="0" applyFont="1" applyBorder="1" applyAlignment="1" applyProtection="1">
      <alignment horizontal="center" vertical="center" wrapText="1"/>
    </xf>
    <xf numFmtId="0" fontId="42" fillId="0" borderId="40" xfId="0" applyFont="1" applyBorder="1" applyAlignment="1">
      <alignment horizontal="center" vertical="center" wrapText="1"/>
    </xf>
    <xf numFmtId="0" fontId="42" fillId="0" borderId="27" xfId="0" applyFont="1" applyBorder="1" applyAlignment="1">
      <alignment horizontal="center" vertical="center" wrapText="1"/>
    </xf>
    <xf numFmtId="0" fontId="42" fillId="0" borderId="41" xfId="0" applyFont="1" applyBorder="1" applyAlignment="1">
      <alignment horizontal="center" vertical="center" wrapText="1"/>
    </xf>
    <xf numFmtId="2" fontId="0" fillId="0" borderId="0" xfId="0" applyNumberFormat="1"/>
    <xf numFmtId="2" fontId="64" fillId="0" borderId="43" xfId="0" applyNumberFormat="1" applyFont="1" applyBorder="1" applyAlignment="1">
      <alignment horizontal="center" vertical="center"/>
    </xf>
    <xf numFmtId="0" fontId="37" fillId="2" borderId="25" xfId="0" applyFont="1" applyFill="1" applyBorder="1" applyAlignment="1" applyProtection="1">
      <alignment horizontal="center" vertical="center" wrapText="1"/>
    </xf>
    <xf numFmtId="0" fontId="37" fillId="2" borderId="8" xfId="0" applyFont="1" applyFill="1" applyBorder="1" applyAlignment="1" applyProtection="1">
      <alignment horizontal="center" vertical="center" wrapText="1"/>
    </xf>
    <xf numFmtId="0" fontId="3" fillId="0" borderId="38"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3" xfId="0" applyFont="1" applyBorder="1" applyAlignment="1">
      <alignment vertical="center"/>
    </xf>
    <xf numFmtId="0" fontId="3" fillId="0" borderId="0" xfId="0" applyFont="1" applyAlignment="1">
      <alignment vertical="center"/>
    </xf>
    <xf numFmtId="0" fontId="36" fillId="0" borderId="0" xfId="0" applyFont="1" applyAlignment="1">
      <alignment horizontal="center" vertical="center"/>
    </xf>
    <xf numFmtId="0" fontId="4" fillId="0" borderId="0" xfId="0" applyFont="1"/>
    <xf numFmtId="164" fontId="4" fillId="0" borderId="0" xfId="0" applyNumberFormat="1" applyFont="1"/>
    <xf numFmtId="0" fontId="3" fillId="0" borderId="38" xfId="0" applyFont="1" applyBorder="1" applyAlignment="1">
      <alignment horizontal="left" vertical="top"/>
    </xf>
    <xf numFmtId="0" fontId="15" fillId="0" borderId="38" xfId="0" applyFont="1" applyBorder="1" applyAlignment="1">
      <alignment vertical="center"/>
    </xf>
    <xf numFmtId="165" fontId="3" fillId="0" borderId="0" xfId="0" applyNumberFormat="1" applyFont="1" applyAlignment="1">
      <alignment horizontal="center" vertical="center"/>
    </xf>
    <xf numFmtId="0" fontId="3" fillId="0" borderId="0" xfId="0" applyFont="1"/>
    <xf numFmtId="2" fontId="12" fillId="0" borderId="0" xfId="0" applyNumberFormat="1" applyFont="1" applyAlignment="1">
      <alignment horizontal="center" vertical="center"/>
    </xf>
    <xf numFmtId="0" fontId="7" fillId="0" borderId="23" xfId="0" applyFont="1" applyFill="1" applyBorder="1" applyAlignment="1" applyProtection="1">
      <alignment horizontal="center" vertical="center"/>
      <protection locked="0"/>
    </xf>
    <xf numFmtId="0" fontId="7" fillId="0" borderId="24" xfId="0" applyFont="1" applyFill="1" applyBorder="1" applyAlignment="1" applyProtection="1">
      <alignment horizontal="center" vertical="center"/>
      <protection locked="0"/>
    </xf>
    <xf numFmtId="0" fontId="7" fillId="0" borderId="23" xfId="0" applyNumberFormat="1" applyFont="1" applyBorder="1" applyAlignment="1" applyProtection="1">
      <alignment horizontal="center" vertical="center" wrapText="1"/>
      <protection locked="0"/>
    </xf>
    <xf numFmtId="0" fontId="7" fillId="0" borderId="24" xfId="0" applyNumberFormat="1" applyFont="1" applyBorder="1" applyAlignment="1" applyProtection="1">
      <alignment horizontal="center" vertical="center" wrapText="1"/>
      <protection locked="0"/>
    </xf>
    <xf numFmtId="1" fontId="7" fillId="0" borderId="23" xfId="0" applyNumberFormat="1" applyFont="1" applyBorder="1" applyAlignment="1" applyProtection="1">
      <alignment horizontal="center" vertical="center" wrapText="1"/>
      <protection locked="0"/>
    </xf>
    <xf numFmtId="1" fontId="7" fillId="0" borderId="24" xfId="0" applyNumberFormat="1" applyFont="1" applyBorder="1" applyAlignment="1" applyProtection="1">
      <alignment horizontal="center" vertical="center" wrapText="1"/>
      <protection locked="0"/>
    </xf>
    <xf numFmtId="0" fontId="3" fillId="0" borderId="38" xfId="0" applyFont="1" applyBorder="1" applyAlignment="1">
      <alignment horizontal="left" vertical="top" wrapText="1"/>
    </xf>
    <xf numFmtId="0" fontId="3" fillId="0" borderId="0" xfId="0" applyFont="1" applyAlignment="1">
      <alignment horizontal="left" vertical="top" wrapText="1"/>
    </xf>
    <xf numFmtId="0" fontId="42" fillId="0" borderId="43" xfId="0" applyFont="1" applyBorder="1" applyAlignment="1">
      <alignment horizontal="center" vertical="center" wrapText="1"/>
    </xf>
    <xf numFmtId="0" fontId="42" fillId="0" borderId="44" xfId="0" applyFont="1" applyBorder="1" applyAlignment="1">
      <alignment horizontal="center" vertical="center" wrapText="1"/>
    </xf>
    <xf numFmtId="0" fontId="42" fillId="0" borderId="42" xfId="0" applyFont="1" applyBorder="1" applyAlignment="1">
      <alignment horizontal="center" vertical="center" wrapText="1"/>
    </xf>
    <xf numFmtId="0" fontId="42" fillId="0" borderId="40" xfId="0" applyFont="1" applyBorder="1" applyAlignment="1">
      <alignment horizontal="center" vertical="center" wrapText="1"/>
    </xf>
    <xf numFmtId="0" fontId="42" fillId="0" borderId="27" xfId="0" applyFont="1" applyBorder="1" applyAlignment="1">
      <alignment horizontal="center" vertical="center" wrapText="1"/>
    </xf>
    <xf numFmtId="0" fontId="42" fillId="0" borderId="41" xfId="0" applyFont="1" applyBorder="1" applyAlignment="1">
      <alignment horizontal="center" vertical="center" wrapText="1"/>
    </xf>
    <xf numFmtId="0" fontId="54" fillId="2" borderId="30" xfId="0" applyFont="1" applyFill="1" applyBorder="1" applyAlignment="1" applyProtection="1">
      <alignment horizontal="center" vertical="center" wrapText="1"/>
    </xf>
    <xf numFmtId="0" fontId="54" fillId="2" borderId="8" xfId="0" applyFont="1" applyFill="1" applyBorder="1" applyAlignment="1" applyProtection="1">
      <alignment horizontal="center" vertical="center" wrapText="1"/>
    </xf>
    <xf numFmtId="0" fontId="49" fillId="0" borderId="2" xfId="0" applyFont="1" applyBorder="1" applyAlignment="1" applyProtection="1">
      <alignment horizontal="left" vertical="center"/>
    </xf>
    <xf numFmtId="0" fontId="50" fillId="0" borderId="0" xfId="0" applyFont="1" applyAlignment="1" applyProtection="1">
      <alignment horizontal="left"/>
    </xf>
    <xf numFmtId="0" fontId="3" fillId="0" borderId="38" xfId="0" applyFont="1" applyBorder="1" applyAlignment="1" applyProtection="1">
      <alignment horizontal="left" vertical="top" wrapText="1"/>
    </xf>
    <xf numFmtId="0" fontId="3" fillId="0" borderId="0" xfId="0" applyFont="1" applyAlignment="1">
      <alignment horizontal="left" wrapText="1"/>
    </xf>
    <xf numFmtId="0" fontId="9" fillId="0" borderId="6" xfId="0" applyFont="1" applyFill="1" applyBorder="1" applyAlignment="1" applyProtection="1">
      <alignment horizontal="left" vertical="top"/>
    </xf>
    <xf numFmtId="49" fontId="36" fillId="0" borderId="12" xfId="0" applyNumberFormat="1" applyFont="1" applyBorder="1" applyAlignment="1" applyProtection="1">
      <alignment horizontal="left" vertical="top" wrapText="1"/>
    </xf>
    <xf numFmtId="49" fontId="36" fillId="0" borderId="0" xfId="0" applyNumberFormat="1" applyFont="1" applyBorder="1" applyAlignment="1" applyProtection="1">
      <alignment horizontal="left" vertical="top" wrapText="1"/>
    </xf>
    <xf numFmtId="49" fontId="4" fillId="0" borderId="0" xfId="0" applyNumberFormat="1" applyFont="1" applyBorder="1" applyAlignment="1" applyProtection="1">
      <alignment horizontal="left" vertical="top" wrapText="1"/>
    </xf>
    <xf numFmtId="49" fontId="3" fillId="0" borderId="12" xfId="0" applyNumberFormat="1" applyFont="1" applyBorder="1" applyAlignment="1" applyProtection="1">
      <alignment horizontal="left" vertical="top" wrapText="1"/>
    </xf>
    <xf numFmtId="0" fontId="18" fillId="0" borderId="0" xfId="0" applyFont="1" applyAlignment="1" applyProtection="1">
      <alignment horizontal="left" vertical="top" wrapText="1"/>
    </xf>
    <xf numFmtId="0" fontId="18" fillId="0" borderId="17" xfId="0" applyFont="1" applyBorder="1" applyAlignment="1" applyProtection="1">
      <alignment horizontal="left" vertical="top" wrapText="1"/>
    </xf>
    <xf numFmtId="0" fontId="18" fillId="0" borderId="12" xfId="0" applyFont="1" applyBorder="1" applyAlignment="1" applyProtection="1">
      <alignment horizontal="left" vertical="top" wrapText="1"/>
    </xf>
    <xf numFmtId="0" fontId="49" fillId="0" borderId="0" xfId="0" applyFont="1" applyAlignment="1" applyProtection="1">
      <alignment horizontal="left"/>
    </xf>
    <xf numFmtId="2" fontId="43" fillId="0" borderId="44" xfId="0" applyNumberFormat="1" applyFont="1" applyBorder="1" applyAlignment="1">
      <alignment horizontal="center" vertical="center"/>
    </xf>
    <xf numFmtId="2" fontId="43" fillId="0" borderId="42" xfId="0" applyNumberFormat="1" applyFont="1" applyBorder="1" applyAlignment="1">
      <alignment horizontal="center" vertical="center"/>
    </xf>
    <xf numFmtId="0" fontId="43" fillId="0" borderId="44" xfId="0" applyFont="1" applyBorder="1" applyAlignment="1">
      <alignment horizontal="center" vertical="center"/>
    </xf>
    <xf numFmtId="0" fontId="43" fillId="0" borderId="42" xfId="0" applyFont="1" applyBorder="1" applyAlignment="1">
      <alignment horizontal="center" vertical="center"/>
    </xf>
    <xf numFmtId="0" fontId="3" fillId="0" borderId="38"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7" xfId="0" applyFont="1" applyBorder="1" applyAlignment="1" applyProtection="1">
      <alignment horizontal="left" vertical="center" wrapText="1"/>
    </xf>
    <xf numFmtId="0" fontId="3" fillId="0" borderId="23" xfId="0" applyNumberFormat="1" applyFont="1" applyBorder="1" applyAlignment="1" applyProtection="1">
      <alignment horizontal="center"/>
      <protection locked="0"/>
    </xf>
    <xf numFmtId="0" fontId="3" fillId="0" borderId="24" xfId="0" applyNumberFormat="1" applyFont="1" applyBorder="1" applyAlignment="1" applyProtection="1">
      <alignment horizontal="center"/>
      <protection locked="0"/>
    </xf>
    <xf numFmtId="49" fontId="7" fillId="0" borderId="23" xfId="0" applyNumberFormat="1" applyFont="1" applyBorder="1" applyAlignment="1" applyProtection="1">
      <alignment horizontal="center"/>
      <protection locked="0"/>
    </xf>
    <xf numFmtId="49" fontId="7" fillId="0" borderId="22" xfId="0" applyNumberFormat="1" applyFont="1" applyBorder="1" applyAlignment="1" applyProtection="1">
      <alignment horizontal="center"/>
      <protection locked="0"/>
    </xf>
    <xf numFmtId="49" fontId="7" fillId="0" borderId="24" xfId="0" applyNumberFormat="1" applyFont="1" applyBorder="1" applyAlignment="1" applyProtection="1">
      <alignment horizontal="center"/>
      <protection locked="0"/>
    </xf>
    <xf numFmtId="166" fontId="3" fillId="0" borderId="23" xfId="0" applyNumberFormat="1" applyFont="1" applyBorder="1" applyAlignment="1" applyProtection="1">
      <alignment horizontal="center" vertical="center"/>
      <protection locked="0"/>
    </xf>
    <xf numFmtId="166" fontId="3" fillId="0" borderId="24" xfId="0" applyNumberFormat="1" applyFont="1" applyBorder="1" applyAlignment="1" applyProtection="1">
      <alignment horizontal="center" vertical="center"/>
      <protection locked="0"/>
    </xf>
    <xf numFmtId="0" fontId="3" fillId="0" borderId="38" xfId="0" applyFont="1" applyBorder="1" applyAlignment="1" applyProtection="1">
      <alignment horizontal="left" wrapText="1"/>
    </xf>
    <xf numFmtId="0" fontId="3" fillId="0" borderId="0" xfId="0" applyFont="1" applyBorder="1" applyAlignment="1" applyProtection="1">
      <alignment horizontal="left" wrapText="1"/>
    </xf>
    <xf numFmtId="0" fontId="3" fillId="0" borderId="0" xfId="0" applyFont="1" applyBorder="1" applyAlignment="1" applyProtection="1">
      <alignment horizontal="left" vertical="top" wrapText="1"/>
    </xf>
    <xf numFmtId="0" fontId="37" fillId="0" borderId="38" xfId="0" applyFont="1" applyBorder="1" applyAlignment="1" applyProtection="1">
      <alignment horizontal="center" wrapText="1"/>
    </xf>
    <xf numFmtId="0" fontId="37" fillId="0" borderId="0" xfId="0" applyFont="1" applyBorder="1" applyAlignment="1" applyProtection="1">
      <alignment horizontal="center" wrapText="1"/>
    </xf>
    <xf numFmtId="0" fontId="3" fillId="0" borderId="33" xfId="0" applyFont="1" applyBorder="1" applyAlignment="1" applyProtection="1">
      <alignment horizontal="left" wrapText="1"/>
    </xf>
    <xf numFmtId="0" fontId="3" fillId="0" borderId="35" xfId="0" applyFont="1" applyBorder="1" applyAlignment="1" applyProtection="1">
      <alignment horizontal="left" wrapText="1"/>
    </xf>
    <xf numFmtId="0" fontId="34" fillId="0" borderId="33" xfId="0" applyFont="1" applyBorder="1" applyAlignment="1" applyProtection="1">
      <alignment horizontal="left" wrapText="1"/>
    </xf>
    <xf numFmtId="0" fontId="34" fillId="0" borderId="35" xfId="0" applyFont="1" applyBorder="1" applyAlignment="1" applyProtection="1">
      <alignment horizontal="left" wrapText="1"/>
    </xf>
    <xf numFmtId="14" fontId="3" fillId="0" borderId="23" xfId="0" applyNumberFormat="1" applyFont="1" applyBorder="1" applyAlignment="1" applyProtection="1">
      <alignment horizontal="center"/>
      <protection locked="0"/>
    </xf>
    <xf numFmtId="14" fontId="3" fillId="0" borderId="24" xfId="0" applyNumberFormat="1" applyFont="1" applyBorder="1" applyAlignment="1" applyProtection="1">
      <alignment horizontal="center"/>
      <protection locked="0"/>
    </xf>
    <xf numFmtId="0" fontId="3" fillId="2" borderId="23" xfId="0" applyNumberFormat="1" applyFont="1" applyFill="1" applyBorder="1" applyAlignment="1" applyProtection="1">
      <alignment horizontal="center" vertical="center"/>
      <protection locked="0"/>
    </xf>
    <xf numFmtId="0" fontId="3" fillId="2" borderId="22" xfId="0" applyNumberFormat="1" applyFont="1" applyFill="1" applyBorder="1" applyAlignment="1" applyProtection="1">
      <alignment horizontal="center" vertical="center"/>
      <protection locked="0"/>
    </xf>
    <xf numFmtId="0" fontId="3" fillId="2" borderId="24" xfId="0" applyNumberFormat="1" applyFont="1" applyFill="1" applyBorder="1" applyAlignment="1" applyProtection="1">
      <alignment horizontal="center" vertical="center"/>
      <protection locked="0"/>
    </xf>
    <xf numFmtId="0" fontId="4" fillId="5" borderId="38" xfId="0" applyFont="1" applyFill="1" applyBorder="1" applyAlignment="1" applyProtection="1">
      <alignment horizontal="left" vertical="center" wrapText="1"/>
    </xf>
    <xf numFmtId="0" fontId="10" fillId="0" borderId="0" xfId="0" applyFont="1" applyAlignment="1">
      <alignment horizontal="left" wrapText="1"/>
    </xf>
    <xf numFmtId="0" fontId="4" fillId="0" borderId="38" xfId="0" applyFont="1" applyBorder="1" applyAlignment="1" applyProtection="1">
      <alignment horizontal="left" wrapText="1"/>
    </xf>
    <xf numFmtId="0" fontId="4" fillId="0" borderId="0" xfId="0" applyFont="1" applyBorder="1" applyAlignment="1" applyProtection="1">
      <alignment horizontal="left" wrapText="1"/>
    </xf>
    <xf numFmtId="0" fontId="36" fillId="0" borderId="33" xfId="0" applyFont="1" applyBorder="1" applyAlignment="1" applyProtection="1">
      <alignment horizontal="left" vertical="center" wrapText="1"/>
    </xf>
    <xf numFmtId="0" fontId="34" fillId="0" borderId="35" xfId="0" applyFont="1" applyBorder="1" applyAlignment="1" applyProtection="1">
      <alignment horizontal="left" vertical="center" wrapText="1"/>
    </xf>
    <xf numFmtId="1" fontId="3" fillId="0" borderId="36" xfId="0" applyNumberFormat="1" applyFont="1" applyFill="1" applyBorder="1" applyAlignment="1" applyProtection="1">
      <alignment horizontal="center" vertical="center"/>
      <protection locked="0"/>
    </xf>
    <xf numFmtId="1" fontId="3" fillId="0" borderId="37" xfId="0" applyNumberFormat="1" applyFont="1" applyFill="1" applyBorder="1" applyAlignment="1" applyProtection="1">
      <alignment horizontal="center" vertical="center"/>
      <protection locked="0"/>
    </xf>
    <xf numFmtId="49" fontId="7" fillId="2" borderId="23" xfId="0" applyNumberFormat="1" applyFont="1" applyFill="1" applyBorder="1" applyAlignment="1" applyProtection="1">
      <alignment horizontal="center"/>
      <protection locked="0"/>
    </xf>
    <xf numFmtId="49" fontId="16" fillId="0" borderId="22" xfId="0" applyNumberFormat="1" applyFont="1" applyBorder="1" applyAlignment="1">
      <alignment horizontal="center"/>
    </xf>
    <xf numFmtId="49" fontId="16" fillId="0" borderId="24" xfId="0" applyNumberFormat="1" applyFont="1" applyBorder="1" applyAlignment="1">
      <alignment horizontal="center"/>
    </xf>
    <xf numFmtId="0" fontId="7" fillId="0" borderId="23" xfId="0" applyFont="1" applyBorder="1" applyAlignment="1" applyProtection="1">
      <alignment horizontal="center"/>
      <protection locked="0"/>
    </xf>
    <xf numFmtId="0" fontId="7" fillId="0" borderId="22" xfId="0" applyFont="1" applyBorder="1" applyAlignment="1" applyProtection="1">
      <alignment horizontal="center"/>
      <protection locked="0"/>
    </xf>
    <xf numFmtId="0" fontId="7" fillId="0" borderId="24" xfId="0" applyFont="1" applyBorder="1" applyAlignment="1" applyProtection="1">
      <alignment horizontal="center"/>
      <protection locked="0"/>
    </xf>
    <xf numFmtId="0" fontId="3" fillId="0" borderId="3" xfId="0" applyFont="1" applyBorder="1" applyAlignment="1" applyProtection="1">
      <alignment horizontal="left" vertical="center" wrapText="1"/>
    </xf>
    <xf numFmtId="165" fontId="3" fillId="0" borderId="36" xfId="0" applyNumberFormat="1" applyFont="1" applyFill="1" applyBorder="1" applyAlignment="1" applyProtection="1">
      <alignment horizontal="center" vertical="center"/>
      <protection locked="0"/>
    </xf>
    <xf numFmtId="165" fontId="3" fillId="0" borderId="37" xfId="0" applyNumberFormat="1" applyFont="1" applyFill="1" applyBorder="1" applyAlignment="1" applyProtection="1">
      <alignment horizontal="center" vertical="center"/>
      <protection locked="0"/>
    </xf>
    <xf numFmtId="49" fontId="7" fillId="2" borderId="23" xfId="0" applyNumberFormat="1" applyFont="1" applyFill="1" applyBorder="1" applyAlignment="1" applyProtection="1">
      <alignment horizontal="center" vertical="center"/>
      <protection locked="0"/>
    </xf>
    <xf numFmtId="49" fontId="16" fillId="0" borderId="22" xfId="0" applyNumberFormat="1" applyFont="1" applyBorder="1" applyAlignment="1">
      <alignment horizontal="center" vertical="center"/>
    </xf>
    <xf numFmtId="49" fontId="16" fillId="0" borderId="24" xfId="0" applyNumberFormat="1" applyFont="1" applyBorder="1" applyAlignment="1">
      <alignment horizontal="center" vertical="center"/>
    </xf>
    <xf numFmtId="0" fontId="3" fillId="0" borderId="38" xfId="0" applyFont="1" applyBorder="1" applyAlignment="1" applyProtection="1">
      <alignment wrapText="1"/>
    </xf>
    <xf numFmtId="0" fontId="0" fillId="0" borderId="0" xfId="0" applyAlignment="1">
      <alignment wrapText="1"/>
    </xf>
    <xf numFmtId="0" fontId="0" fillId="0" borderId="38" xfId="0" applyBorder="1" applyAlignment="1">
      <alignment wrapText="1"/>
    </xf>
    <xf numFmtId="14" fontId="3" fillId="0" borderId="15" xfId="0" applyNumberFormat="1" applyFont="1" applyBorder="1" applyAlignment="1" applyProtection="1">
      <alignment horizontal="center" vertical="center"/>
      <protection locked="0"/>
    </xf>
    <xf numFmtId="14" fontId="3" fillId="0" borderId="4" xfId="0" applyNumberFormat="1" applyFont="1" applyBorder="1" applyAlignment="1" applyProtection="1">
      <alignment horizontal="center" vertical="center"/>
      <protection locked="0"/>
    </xf>
    <xf numFmtId="14" fontId="3" fillId="0" borderId="16" xfId="0" applyNumberFormat="1" applyFont="1" applyBorder="1" applyAlignment="1" applyProtection="1">
      <alignment horizontal="center" vertical="center"/>
      <protection locked="0"/>
    </xf>
    <xf numFmtId="14" fontId="3" fillId="0" borderId="23" xfId="0" applyNumberFormat="1" applyFont="1" applyBorder="1" applyAlignment="1" applyProtection="1">
      <alignment horizontal="center" vertical="center"/>
      <protection locked="0"/>
    </xf>
    <xf numFmtId="14" fontId="3" fillId="0" borderId="22" xfId="0" applyNumberFormat="1" applyFont="1" applyBorder="1" applyAlignment="1" applyProtection="1">
      <alignment horizontal="center" vertical="center"/>
      <protection locked="0"/>
    </xf>
    <xf numFmtId="14" fontId="3" fillId="0" borderId="24" xfId="0" applyNumberFormat="1" applyFont="1" applyBorder="1" applyAlignment="1" applyProtection="1">
      <alignment horizontal="center" vertical="center"/>
      <protection locked="0"/>
    </xf>
    <xf numFmtId="49" fontId="18" fillId="0" borderId="23" xfId="0" applyNumberFormat="1" applyFont="1" applyBorder="1" applyAlignment="1" applyProtection="1">
      <alignment horizontal="center" vertical="center"/>
      <protection locked="0"/>
    </xf>
    <xf numFmtId="49" fontId="18" fillId="0" borderId="22" xfId="0" applyNumberFormat="1" applyFont="1" applyBorder="1" applyAlignment="1" applyProtection="1">
      <alignment horizontal="center" vertical="center"/>
      <protection locked="0"/>
    </xf>
    <xf numFmtId="49" fontId="18" fillId="0" borderId="24" xfId="0" applyNumberFormat="1" applyFont="1" applyBorder="1" applyAlignment="1" applyProtection="1">
      <alignment horizontal="center" vertical="center"/>
      <protection locked="0"/>
    </xf>
    <xf numFmtId="0" fontId="7" fillId="0" borderId="23" xfId="0" applyNumberFormat="1" applyFont="1" applyFill="1" applyBorder="1" applyAlignment="1" applyProtection="1">
      <alignment horizontal="center" vertical="center"/>
      <protection locked="0"/>
    </xf>
    <xf numFmtId="0" fontId="7" fillId="0" borderId="22" xfId="0" applyNumberFormat="1" applyFont="1" applyFill="1" applyBorder="1" applyAlignment="1" applyProtection="1">
      <alignment horizontal="center" vertical="center"/>
      <protection locked="0"/>
    </xf>
    <xf numFmtId="0" fontId="7" fillId="0" borderId="24" xfId="0" applyNumberFormat="1" applyFont="1" applyFill="1" applyBorder="1" applyAlignment="1" applyProtection="1">
      <alignment horizontal="center" vertical="center"/>
      <protection locked="0"/>
    </xf>
    <xf numFmtId="0" fontId="19" fillId="0" borderId="38" xfId="0" applyFont="1" applyBorder="1" applyAlignment="1" applyProtection="1">
      <alignment horizontal="left"/>
    </xf>
    <xf numFmtId="0" fontId="19" fillId="0" borderId="0" xfId="0" applyFont="1" applyBorder="1" applyAlignment="1" applyProtection="1">
      <alignment horizontal="left"/>
    </xf>
    <xf numFmtId="0" fontId="40" fillId="0" borderId="38" xfId="0" applyFont="1" applyBorder="1" applyAlignment="1" applyProtection="1">
      <alignment horizontal="center" vertical="center" wrapText="1"/>
    </xf>
    <xf numFmtId="0" fontId="40" fillId="0" borderId="0" xfId="0" applyFont="1" applyBorder="1" applyAlignment="1" applyProtection="1">
      <alignment horizontal="center" vertical="center" wrapText="1"/>
    </xf>
    <xf numFmtId="49" fontId="3" fillId="0" borderId="46" xfId="0" applyNumberFormat="1" applyFont="1" applyBorder="1" applyAlignment="1" applyProtection="1">
      <alignment horizontal="center" vertical="center"/>
      <protection locked="0"/>
    </xf>
    <xf numFmtId="49" fontId="3" fillId="0" borderId="52" xfId="0" applyNumberFormat="1" applyFont="1" applyBorder="1" applyAlignment="1" applyProtection="1">
      <alignment horizontal="center" vertical="center"/>
      <protection locked="0"/>
    </xf>
    <xf numFmtId="0" fontId="0" fillId="0" borderId="47" xfId="0" applyBorder="1" applyAlignment="1" applyProtection="1">
      <alignment vertical="center"/>
      <protection locked="0"/>
    </xf>
    <xf numFmtId="0" fontId="12" fillId="0" borderId="6" xfId="0" applyFont="1" applyBorder="1" applyAlignment="1" applyProtection="1">
      <alignment horizontal="center" vertical="center" wrapText="1"/>
    </xf>
    <xf numFmtId="4" fontId="54" fillId="3" borderId="23" xfId="0" applyNumberFormat="1" applyFont="1" applyFill="1" applyBorder="1" applyAlignment="1" applyProtection="1">
      <alignment horizontal="center" vertical="center" wrapText="1"/>
    </xf>
    <xf numFmtId="4" fontId="54" fillId="3" borderId="24" xfId="0" applyNumberFormat="1" applyFont="1" applyFill="1" applyBorder="1" applyAlignment="1" applyProtection="1">
      <alignment horizontal="center" vertical="center" wrapText="1"/>
    </xf>
    <xf numFmtId="0" fontId="17" fillId="0" borderId="38" xfId="0" applyFont="1" applyBorder="1" applyAlignment="1" applyProtection="1">
      <alignment vertical="center"/>
    </xf>
    <xf numFmtId="0" fontId="17" fillId="0" borderId="0" xfId="0" applyFont="1" applyBorder="1" applyAlignment="1" applyProtection="1">
      <alignment vertical="center"/>
    </xf>
    <xf numFmtId="0" fontId="4" fillId="5" borderId="0" xfId="0" applyFont="1" applyFill="1" applyBorder="1" applyAlignment="1" applyProtection="1">
      <alignment horizontal="left" vertical="center" wrapText="1"/>
    </xf>
    <xf numFmtId="0" fontId="55" fillId="0" borderId="32" xfId="0" applyFont="1" applyFill="1" applyBorder="1" applyAlignment="1" applyProtection="1">
      <alignment horizontal="center" vertical="center" wrapText="1"/>
    </xf>
    <xf numFmtId="0" fontId="55" fillId="0" borderId="22" xfId="0" applyFont="1" applyFill="1" applyBorder="1" applyAlignment="1" applyProtection="1">
      <alignment horizontal="center" vertical="center" wrapText="1"/>
    </xf>
    <xf numFmtId="0" fontId="55" fillId="0" borderId="24" xfId="0" applyFont="1" applyFill="1" applyBorder="1" applyAlignment="1" applyProtection="1">
      <alignment horizontal="center" vertical="center" wrapText="1"/>
    </xf>
    <xf numFmtId="0" fontId="55" fillId="0" borderId="31" xfId="0" applyFont="1" applyFill="1" applyBorder="1" applyAlignment="1" applyProtection="1">
      <alignment horizontal="center" vertical="center" wrapText="1"/>
    </xf>
    <xf numFmtId="0" fontId="55" fillId="0" borderId="45" xfId="0" applyFont="1" applyFill="1" applyBorder="1" applyAlignment="1" applyProtection="1">
      <alignment horizontal="center" vertical="center" wrapText="1"/>
    </xf>
    <xf numFmtId="0" fontId="55" fillId="0" borderId="34" xfId="0" applyFont="1" applyFill="1" applyBorder="1" applyAlignment="1" applyProtection="1">
      <alignment horizontal="center" vertical="center" wrapText="1"/>
    </xf>
    <xf numFmtId="4" fontId="54" fillId="3" borderId="29" xfId="0" applyNumberFormat="1" applyFont="1" applyFill="1" applyBorder="1" applyAlignment="1" applyProtection="1">
      <alignment horizontal="center" vertical="center" wrapText="1"/>
    </xf>
    <xf numFmtId="4" fontId="54" fillId="3" borderId="34" xfId="0" applyNumberFormat="1" applyFont="1" applyFill="1" applyBorder="1" applyAlignment="1" applyProtection="1">
      <alignment horizontal="center" vertical="center" wrapText="1"/>
    </xf>
    <xf numFmtId="0" fontId="8" fillId="0" borderId="23" xfId="0" applyFont="1" applyBorder="1" applyAlignment="1" applyProtection="1">
      <alignment horizontal="left"/>
    </xf>
    <xf numFmtId="0" fontId="8" fillId="0" borderId="22" xfId="0" applyFont="1" applyBorder="1" applyAlignment="1" applyProtection="1">
      <alignment horizontal="left"/>
    </xf>
    <xf numFmtId="0" fontId="8" fillId="0" borderId="24" xfId="0" applyFont="1" applyBorder="1" applyAlignment="1" applyProtection="1">
      <alignment horizontal="left"/>
    </xf>
    <xf numFmtId="0" fontId="8" fillId="0" borderId="0" xfId="0" applyFont="1" applyFill="1" applyBorder="1" applyAlignment="1" applyProtection="1">
      <alignment horizontal="left"/>
    </xf>
    <xf numFmtId="7" fontId="4" fillId="6" borderId="48" xfId="0" applyNumberFormat="1" applyFont="1" applyFill="1" applyBorder="1" applyAlignment="1" applyProtection="1">
      <alignment horizontal="center" vertical="center" wrapText="1"/>
    </xf>
    <xf numFmtId="7" fontId="4" fillId="6" borderId="49" xfId="0" applyNumberFormat="1" applyFont="1" applyFill="1" applyBorder="1" applyAlignment="1" applyProtection="1">
      <alignment horizontal="center" vertical="center" wrapText="1"/>
    </xf>
    <xf numFmtId="169" fontId="3" fillId="0" borderId="46" xfId="0" applyNumberFormat="1" applyFont="1" applyBorder="1" applyAlignment="1" applyProtection="1">
      <alignment horizontal="center" vertical="center" wrapText="1"/>
      <protection locked="0"/>
    </xf>
    <xf numFmtId="169" fontId="3" fillId="0" borderId="47" xfId="0" applyNumberFormat="1" applyFont="1" applyBorder="1" applyAlignment="1" applyProtection="1">
      <alignment horizontal="center" vertical="center" wrapText="1"/>
      <protection locked="0"/>
    </xf>
    <xf numFmtId="49" fontId="3" fillId="0" borderId="12" xfId="0" applyNumberFormat="1" applyFont="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37" fillId="0" borderId="0" xfId="0" applyFont="1" applyBorder="1" applyAlignment="1" applyProtection="1">
      <alignment horizontal="center" vertical="center" wrapText="1"/>
    </xf>
    <xf numFmtId="0" fontId="3" fillId="0" borderId="0" xfId="0" applyFont="1" applyBorder="1" applyAlignment="1" applyProtection="1">
      <alignment horizontal="left"/>
    </xf>
    <xf numFmtId="49" fontId="10" fillId="0" borderId="12" xfId="0" applyNumberFormat="1" applyFont="1" applyBorder="1" applyAlignment="1" applyProtection="1">
      <alignment horizontal="left" vertical="top" wrapText="1"/>
    </xf>
    <xf numFmtId="49" fontId="10" fillId="0" borderId="0" xfId="0" applyNumberFormat="1" applyFont="1" applyBorder="1" applyAlignment="1" applyProtection="1">
      <alignment horizontal="left" vertical="top" wrapText="1"/>
    </xf>
    <xf numFmtId="49" fontId="10" fillId="0" borderId="17" xfId="0" applyNumberFormat="1" applyFont="1" applyBorder="1" applyAlignment="1" applyProtection="1">
      <alignment horizontal="left" vertical="top" wrapText="1"/>
    </xf>
    <xf numFmtId="49" fontId="7" fillId="0" borderId="12" xfId="0" applyNumberFormat="1" applyFont="1" applyBorder="1" applyAlignment="1" applyProtection="1">
      <alignment horizontal="left" vertical="top" wrapText="1"/>
    </xf>
    <xf numFmtId="49" fontId="7" fillId="0" borderId="0" xfId="0" applyNumberFormat="1" applyFont="1" applyBorder="1" applyAlignment="1" applyProtection="1">
      <alignment horizontal="left" vertical="top" wrapText="1"/>
    </xf>
    <xf numFmtId="49" fontId="7" fillId="0" borderId="17" xfId="0" applyNumberFormat="1" applyFont="1" applyBorder="1" applyAlignment="1" applyProtection="1">
      <alignment horizontal="left" vertical="top" wrapText="1"/>
    </xf>
    <xf numFmtId="49" fontId="7" fillId="0" borderId="3" xfId="0" applyNumberFormat="1" applyFont="1" applyBorder="1" applyAlignment="1" applyProtection="1">
      <alignment horizontal="left" vertical="top" wrapText="1"/>
    </xf>
    <xf numFmtId="0" fontId="4" fillId="0" borderId="18" xfId="0" applyFont="1" applyBorder="1" applyAlignment="1" applyProtection="1">
      <alignment horizontal="left" vertical="center"/>
      <protection locked="0"/>
    </xf>
    <xf numFmtId="0" fontId="10" fillId="0" borderId="18" xfId="0" applyFont="1" applyBorder="1" applyAlignment="1" applyProtection="1">
      <alignment horizontal="left"/>
      <protection locked="0"/>
    </xf>
    <xf numFmtId="0" fontId="4" fillId="0" borderId="18" xfId="0" applyFont="1" applyBorder="1" applyAlignment="1" applyProtection="1">
      <alignment horizontal="left"/>
      <protection locked="0"/>
    </xf>
    <xf numFmtId="49" fontId="3" fillId="0" borderId="12" xfId="0" applyNumberFormat="1"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17" xfId="0" applyFont="1" applyBorder="1" applyAlignment="1" applyProtection="1">
      <alignment horizontal="left" vertical="center" wrapText="1"/>
    </xf>
    <xf numFmtId="49" fontId="3" fillId="0" borderId="0" xfId="0" applyNumberFormat="1" applyFont="1" applyBorder="1" applyAlignment="1" applyProtection="1">
      <alignment horizontal="left" vertical="top" wrapText="1"/>
    </xf>
    <xf numFmtId="49" fontId="3" fillId="0" borderId="17" xfId="0" applyNumberFormat="1" applyFont="1" applyBorder="1" applyAlignment="1" applyProtection="1">
      <alignment horizontal="left" vertical="top" wrapText="1"/>
    </xf>
    <xf numFmtId="49" fontId="3" fillId="0" borderId="23" xfId="0" applyNumberFormat="1" applyFont="1"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49" fontId="3" fillId="0" borderId="12" xfId="0" applyNumberFormat="1" applyFont="1" applyBorder="1" applyAlignment="1" applyProtection="1">
      <alignment horizontal="left" wrapText="1"/>
    </xf>
    <xf numFmtId="49" fontId="3" fillId="0" borderId="0" xfId="0" applyNumberFormat="1" applyFont="1" applyBorder="1" applyAlignment="1" applyProtection="1">
      <alignment horizontal="left" wrapText="1"/>
    </xf>
    <xf numFmtId="49" fontId="3" fillId="0" borderId="17" xfId="0" applyNumberFormat="1" applyFont="1" applyBorder="1" applyAlignment="1" applyProtection="1">
      <alignment horizontal="left" wrapText="1"/>
    </xf>
    <xf numFmtId="49" fontId="4" fillId="0" borderId="12" xfId="0" applyNumberFormat="1" applyFont="1" applyBorder="1" applyAlignment="1" applyProtection="1">
      <alignment horizontal="left" vertical="top" wrapText="1"/>
    </xf>
    <xf numFmtId="49" fontId="4" fillId="0" borderId="17" xfId="0" applyNumberFormat="1" applyFont="1" applyBorder="1" applyAlignment="1" applyProtection="1">
      <alignment horizontal="left" vertical="top" wrapText="1"/>
    </xf>
    <xf numFmtId="0" fontId="3" fillId="0" borderId="12" xfId="0" applyNumberFormat="1" applyFont="1" applyBorder="1" applyAlignment="1" applyProtection="1">
      <alignment horizontal="left" vertical="top" wrapText="1"/>
    </xf>
    <xf numFmtId="0" fontId="18" fillId="0" borderId="0" xfId="0" applyNumberFormat="1" applyFont="1" applyAlignment="1" applyProtection="1">
      <alignment horizontal="left" vertical="top" wrapText="1"/>
    </xf>
    <xf numFmtId="0" fontId="18" fillId="0" borderId="17" xfId="0" applyNumberFormat="1" applyFont="1" applyBorder="1" applyAlignment="1" applyProtection="1">
      <alignment horizontal="left" vertical="top" wrapText="1"/>
    </xf>
    <xf numFmtId="0" fontId="18" fillId="0" borderId="12" xfId="0" applyNumberFormat="1" applyFont="1" applyBorder="1" applyAlignment="1" applyProtection="1">
      <alignment horizontal="left" vertical="top" wrapText="1"/>
    </xf>
    <xf numFmtId="0" fontId="3" fillId="0" borderId="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12" fillId="0" borderId="0" xfId="0" applyFont="1" applyBorder="1" applyAlignment="1" applyProtection="1">
      <alignment horizontal="center" vertical="center" wrapText="1"/>
    </xf>
    <xf numFmtId="49" fontId="3" fillId="0" borderId="39" xfId="0" applyNumberFormat="1" applyFont="1" applyBorder="1" applyAlignment="1" applyProtection="1">
      <alignment horizontal="left" vertical="top" wrapText="1"/>
    </xf>
    <xf numFmtId="49" fontId="3" fillId="0" borderId="15" xfId="0" applyNumberFormat="1" applyFont="1" applyFill="1" applyBorder="1" applyAlignment="1" applyProtection="1">
      <alignment horizontal="center" vertical="top" wrapText="1"/>
      <protection locked="0"/>
    </xf>
    <xf numFmtId="49" fontId="3" fillId="0" borderId="4" xfId="0" applyNumberFormat="1" applyFont="1" applyFill="1" applyBorder="1" applyAlignment="1" applyProtection="1">
      <alignment horizontal="center" vertical="top" wrapText="1"/>
      <protection locked="0"/>
    </xf>
    <xf numFmtId="49" fontId="3" fillId="0" borderId="16" xfId="0" applyNumberFormat="1" applyFont="1" applyFill="1" applyBorder="1" applyAlignment="1" applyProtection="1">
      <alignment horizontal="center" vertical="top" wrapText="1"/>
      <protection locked="0"/>
    </xf>
    <xf numFmtId="0" fontId="0" fillId="0" borderId="39" xfId="0" applyBorder="1" applyAlignment="1">
      <alignment horizontal="center" vertical="top" wrapText="1"/>
    </xf>
    <xf numFmtId="0" fontId="0" fillId="0" borderId="0" xfId="0" applyBorder="1" applyAlignment="1">
      <alignment horizontal="center" vertical="top" wrapText="1"/>
    </xf>
    <xf numFmtId="0" fontId="0" fillId="0" borderId="17" xfId="0" applyBorder="1" applyAlignment="1">
      <alignment horizontal="center" vertical="top" wrapText="1"/>
    </xf>
    <xf numFmtId="0" fontId="0" fillId="0" borderId="20" xfId="0" applyBorder="1" applyAlignment="1">
      <alignment horizontal="center" vertical="top" wrapText="1"/>
    </xf>
    <xf numFmtId="0" fontId="0" fillId="0" borderId="14" xfId="0" applyBorder="1" applyAlignment="1">
      <alignment horizontal="center" vertical="top" wrapText="1"/>
    </xf>
    <xf numFmtId="0" fontId="0" fillId="0" borderId="21" xfId="0" applyBorder="1" applyAlignment="1">
      <alignment horizontal="center" vertical="top" wrapText="1"/>
    </xf>
    <xf numFmtId="49" fontId="3" fillId="0" borderId="0" xfId="0" applyNumberFormat="1" applyFont="1" applyBorder="1" applyAlignment="1" applyProtection="1">
      <alignment horizontal="left" vertical="center" wrapText="1"/>
    </xf>
    <xf numFmtId="49" fontId="3" fillId="0" borderId="17" xfId="0" applyNumberFormat="1" applyFont="1" applyBorder="1" applyAlignment="1" applyProtection="1">
      <alignment horizontal="left" vertical="center" wrapText="1"/>
    </xf>
    <xf numFmtId="0" fontId="4" fillId="2" borderId="35"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30"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54" fillId="2" borderId="33" xfId="0" applyFont="1" applyFill="1" applyBorder="1" applyAlignment="1" applyProtection="1">
      <alignment horizontal="center" vertical="center"/>
    </xf>
    <xf numFmtId="0" fontId="54" fillId="2" borderId="35" xfId="0" applyFont="1" applyFill="1" applyBorder="1" applyAlignment="1" applyProtection="1">
      <alignment horizontal="center" vertical="center"/>
    </xf>
    <xf numFmtId="0" fontId="54" fillId="2" borderId="8" xfId="0" applyFont="1" applyFill="1" applyBorder="1" applyAlignment="1" applyProtection="1">
      <alignment horizontal="center" vertical="center"/>
    </xf>
    <xf numFmtId="170" fontId="4" fillId="2" borderId="0" xfId="0" applyNumberFormat="1" applyFont="1" applyFill="1" applyBorder="1" applyAlignment="1" applyProtection="1">
      <alignment horizontal="center" vertical="center" wrapText="1"/>
      <protection locked="0"/>
    </xf>
    <xf numFmtId="169" fontId="3" fillId="0" borderId="23" xfId="0" applyNumberFormat="1" applyFont="1" applyBorder="1" applyAlignment="1" applyProtection="1">
      <alignment horizontal="center" vertical="center"/>
      <protection locked="0"/>
    </xf>
    <xf numFmtId="169" fontId="3" fillId="0" borderId="24" xfId="0" applyNumberFormat="1" applyFont="1" applyBorder="1" applyAlignment="1" applyProtection="1">
      <alignment horizontal="center" vertical="center"/>
      <protection locked="0"/>
    </xf>
    <xf numFmtId="49" fontId="3" fillId="0" borderId="23" xfId="0" applyNumberFormat="1" applyFont="1" applyBorder="1" applyAlignment="1" applyProtection="1">
      <alignment horizontal="center" vertical="top" wrapText="1"/>
      <protection locked="0"/>
    </xf>
    <xf numFmtId="49" fontId="3" fillId="0" borderId="22" xfId="0" applyNumberFormat="1" applyFont="1" applyBorder="1" applyAlignment="1" applyProtection="1">
      <alignment horizontal="center" vertical="top" wrapText="1"/>
      <protection locked="0"/>
    </xf>
    <xf numFmtId="49" fontId="3" fillId="0" borderId="24" xfId="0" applyNumberFormat="1" applyFont="1" applyBorder="1" applyAlignment="1" applyProtection="1">
      <alignment horizontal="center" vertical="top" wrapText="1"/>
      <protection locked="0"/>
    </xf>
    <xf numFmtId="164" fontId="4" fillId="2" borderId="0" xfId="0" applyNumberFormat="1" applyFont="1" applyFill="1" applyBorder="1" applyAlignment="1" applyProtection="1">
      <alignment horizontal="center" vertical="center" wrapText="1"/>
    </xf>
    <xf numFmtId="0" fontId="3" fillId="0" borderId="18" xfId="0" applyFont="1" applyBorder="1" applyAlignment="1" applyProtection="1">
      <alignment horizontal="left" vertical="center"/>
      <protection locked="0"/>
    </xf>
    <xf numFmtId="0" fontId="0" fillId="0" borderId="18" xfId="0" applyBorder="1" applyAlignment="1" applyProtection="1">
      <alignment horizontal="left"/>
      <protection locked="0"/>
    </xf>
    <xf numFmtId="0" fontId="3" fillId="0" borderId="18" xfId="0" applyFont="1" applyBorder="1" applyAlignment="1" applyProtection="1">
      <alignment horizontal="left"/>
      <protection locked="0"/>
    </xf>
  </cellXfs>
  <cellStyles count="1">
    <cellStyle name="Standard" xfId="0" builtinId="0"/>
  </cellStyles>
  <dxfs count="0"/>
  <tableStyles count="0" defaultTableStyle="TableStyleMedium2" defaultPivotStyle="PivotStyleLight16"/>
  <colors>
    <mruColors>
      <color rgb="FF0000FF"/>
      <color rgb="FF38784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4"/>
  <dimension ref="A1:BQ286"/>
  <sheetViews>
    <sheetView showGridLines="0" tabSelected="1" view="pageBreakPreview" zoomScale="110" zoomScaleNormal="100" zoomScaleSheetLayoutView="110" workbookViewId="0">
      <selection activeCell="M1" sqref="M1"/>
    </sheetView>
  </sheetViews>
  <sheetFormatPr baseColWidth="10" defaultColWidth="11.44140625" defaultRowHeight="13.2" x14ac:dyDescent="0.25"/>
  <cols>
    <col min="1" max="1" width="1.33203125" style="4" customWidth="1"/>
    <col min="2" max="2" width="3.109375" style="4" customWidth="1"/>
    <col min="3" max="3" width="11.6640625" style="4" customWidth="1"/>
    <col min="4" max="7" width="7" style="4" customWidth="1"/>
    <col min="8" max="8" width="7" style="39" customWidth="1"/>
    <col min="9" max="9" width="9.88671875" style="40" customWidth="1"/>
    <col min="10" max="10" width="1" style="4" customWidth="1"/>
    <col min="11" max="11" width="1" style="14" customWidth="1"/>
    <col min="12" max="12" width="3.33203125" style="4" customWidth="1"/>
    <col min="13" max="13" width="11.5546875" style="4" customWidth="1"/>
    <col min="14" max="18" width="7" style="4" customWidth="1"/>
    <col min="19" max="19" width="9.88671875" style="4" customWidth="1"/>
    <col min="20" max="20" width="1.33203125" style="4" customWidth="1"/>
    <col min="21" max="21" width="8.33203125" style="288" bestFit="1" customWidth="1"/>
    <col min="22" max="22" width="15" style="331" customWidth="1"/>
    <col min="23" max="23" width="12.109375" style="331" customWidth="1"/>
    <col min="24" max="24" width="11.44140625" style="298"/>
    <col min="25" max="25" width="14.5546875" style="298" customWidth="1"/>
    <col min="26" max="27" width="22" style="298" customWidth="1"/>
    <col min="28" max="29" width="17.5546875" style="298" customWidth="1"/>
  </cols>
  <sheetData>
    <row r="1" spans="1:29" ht="21.75" customHeight="1" x14ac:dyDescent="0.4">
      <c r="B1" s="114" t="s">
        <v>120</v>
      </c>
      <c r="D1" s="38"/>
      <c r="E1" s="38"/>
      <c r="N1" s="41"/>
      <c r="O1" s="14"/>
      <c r="P1" s="14"/>
      <c r="Q1" s="14"/>
      <c r="R1" s="14"/>
      <c r="S1" s="14"/>
      <c r="U1" s="298"/>
      <c r="V1" s="298"/>
      <c r="W1" s="298"/>
      <c r="Z1"/>
      <c r="AA1"/>
      <c r="AB1"/>
      <c r="AC1"/>
    </row>
    <row r="2" spans="1:29" ht="5.25" customHeight="1" x14ac:dyDescent="0.25">
      <c r="U2" s="298"/>
      <c r="V2" s="298"/>
      <c r="W2" s="298"/>
      <c r="Z2"/>
      <c r="AA2"/>
      <c r="AB2"/>
      <c r="AC2"/>
    </row>
    <row r="3" spans="1:29" ht="5.25" customHeight="1" x14ac:dyDescent="0.25">
      <c r="B3" s="42"/>
      <c r="C3" s="43"/>
      <c r="D3" s="43"/>
      <c r="E3" s="43"/>
      <c r="F3" s="43"/>
      <c r="G3" s="43"/>
      <c r="H3" s="44"/>
      <c r="I3" s="45"/>
      <c r="J3" s="46"/>
      <c r="L3" s="42"/>
      <c r="M3" s="43"/>
      <c r="N3" s="43"/>
      <c r="O3" s="43"/>
      <c r="P3" s="43"/>
      <c r="Q3" s="43"/>
      <c r="R3" s="44"/>
      <c r="S3" s="45"/>
      <c r="T3" s="46"/>
      <c r="U3" s="298"/>
      <c r="V3" s="298"/>
      <c r="W3" s="298"/>
      <c r="Z3"/>
      <c r="AA3"/>
      <c r="AB3"/>
      <c r="AC3"/>
    </row>
    <row r="4" spans="1:29" ht="13.5" customHeight="1" x14ac:dyDescent="0.25">
      <c r="A4" s="53"/>
      <c r="B4" s="7" t="s">
        <v>12</v>
      </c>
      <c r="C4" s="6"/>
      <c r="D4" s="6"/>
      <c r="E4" s="6"/>
      <c r="F4" s="6"/>
      <c r="G4" s="490"/>
      <c r="H4" s="491"/>
      <c r="I4" s="492"/>
      <c r="J4" s="55"/>
      <c r="K4" s="54"/>
      <c r="L4" s="7" t="s">
        <v>18</v>
      </c>
      <c r="M4" s="6"/>
      <c r="N4" s="53"/>
      <c r="O4" s="53"/>
      <c r="P4" s="53"/>
      <c r="Q4" s="493"/>
      <c r="R4" s="494"/>
      <c r="S4" s="495"/>
      <c r="T4" s="55"/>
      <c r="U4" s="298"/>
      <c r="V4" s="298"/>
      <c r="W4" s="298"/>
      <c r="Z4"/>
      <c r="AA4"/>
      <c r="AB4"/>
      <c r="AC4"/>
    </row>
    <row r="5" spans="1:29" ht="13.5" customHeight="1" x14ac:dyDescent="0.25">
      <c r="A5" s="53"/>
      <c r="B5" s="7" t="s">
        <v>13</v>
      </c>
      <c r="C5" s="6"/>
      <c r="D5" s="496"/>
      <c r="E5" s="497"/>
      <c r="F5" s="497"/>
      <c r="G5" s="497"/>
      <c r="H5" s="497"/>
      <c r="I5" s="498"/>
      <c r="J5" s="55"/>
      <c r="K5" s="54"/>
      <c r="L5" s="7" t="s">
        <v>13</v>
      </c>
      <c r="M5" s="6"/>
      <c r="N5" s="499" t="str">
        <f>IF(D5="","",D5)</f>
        <v/>
      </c>
      <c r="O5" s="500"/>
      <c r="P5" s="500"/>
      <c r="Q5" s="500"/>
      <c r="R5" s="500"/>
      <c r="S5" s="501"/>
      <c r="T5" s="55"/>
      <c r="U5" s="298"/>
      <c r="V5" s="298"/>
      <c r="W5" s="298"/>
      <c r="Z5"/>
      <c r="AA5"/>
      <c r="AB5"/>
      <c r="AC5"/>
    </row>
    <row r="6" spans="1:29" ht="8.4" customHeight="1" x14ac:dyDescent="0.25">
      <c r="B6" s="185"/>
      <c r="C6" s="186"/>
      <c r="D6" s="184"/>
      <c r="E6" s="184"/>
      <c r="F6" s="470"/>
      <c r="G6" s="470"/>
      <c r="H6" s="470"/>
      <c r="I6" s="470"/>
      <c r="J6" s="21"/>
      <c r="K6" s="2"/>
      <c r="L6" s="1"/>
      <c r="M6" s="14"/>
      <c r="N6" s="2"/>
      <c r="O6" s="2"/>
      <c r="P6" s="2"/>
      <c r="Q6" s="2"/>
      <c r="R6" s="3"/>
      <c r="S6" s="5"/>
      <c r="T6" s="21"/>
      <c r="U6" s="298"/>
      <c r="V6" s="298"/>
      <c r="W6" s="298"/>
      <c r="Z6"/>
      <c r="AA6"/>
      <c r="AB6"/>
      <c r="AC6"/>
    </row>
    <row r="7" spans="1:29" ht="11.25" customHeight="1" x14ac:dyDescent="0.25">
      <c r="B7" s="502"/>
      <c r="C7" s="503"/>
      <c r="D7" s="2"/>
      <c r="E7" s="2"/>
      <c r="F7" s="2"/>
      <c r="G7" s="2"/>
      <c r="H7" s="224" t="s">
        <v>19</v>
      </c>
      <c r="I7" s="5"/>
      <c r="J7" s="21"/>
      <c r="K7" s="2"/>
      <c r="L7" s="82"/>
      <c r="M7" s="14"/>
      <c r="N7" s="2"/>
      <c r="O7" s="2"/>
      <c r="P7" s="83" t="s">
        <v>3</v>
      </c>
      <c r="Q7" s="84"/>
      <c r="R7" s="83" t="s">
        <v>2</v>
      </c>
      <c r="S7" s="5"/>
      <c r="T7" s="21"/>
      <c r="U7" s="298"/>
      <c r="V7" s="298"/>
      <c r="W7" s="298"/>
      <c r="Z7"/>
      <c r="AA7"/>
      <c r="AB7"/>
      <c r="AC7"/>
    </row>
    <row r="8" spans="1:29" ht="5.25" customHeight="1" x14ac:dyDescent="0.25">
      <c r="B8" s="222"/>
      <c r="C8" s="95"/>
      <c r="D8" s="2"/>
      <c r="E8" s="2"/>
      <c r="F8" s="2"/>
      <c r="G8" s="2"/>
      <c r="H8" s="224"/>
      <c r="I8" s="5"/>
      <c r="J8" s="21"/>
      <c r="K8" s="2"/>
      <c r="L8" s="1"/>
      <c r="N8" s="125"/>
      <c r="O8" s="2"/>
      <c r="P8" s="83"/>
      <c r="Q8" s="84"/>
      <c r="R8" s="83"/>
      <c r="S8" s="5"/>
      <c r="T8" s="21"/>
      <c r="U8" s="298"/>
      <c r="V8" s="298"/>
      <c r="W8" s="298"/>
      <c r="Z8"/>
      <c r="AA8"/>
      <c r="AB8"/>
      <c r="AC8"/>
    </row>
    <row r="9" spans="1:29" x14ac:dyDescent="0.25">
      <c r="B9" s="443" t="s">
        <v>62</v>
      </c>
      <c r="C9" s="444"/>
      <c r="D9" s="444"/>
      <c r="E9" s="444"/>
      <c r="F9" s="444"/>
      <c r="G9" s="444"/>
      <c r="H9" s="117"/>
      <c r="I9" s="258" t="s">
        <v>69</v>
      </c>
      <c r="J9" s="21"/>
      <c r="K9" s="2"/>
      <c r="L9" s="1" t="str">
        <f>IF($H9="x","  Maßnahme durchgeführt?","")</f>
        <v/>
      </c>
      <c r="N9" s="126"/>
      <c r="O9" s="2"/>
      <c r="P9" s="347"/>
      <c r="Q9" s="2"/>
      <c r="R9" s="347"/>
      <c r="S9" s="5"/>
      <c r="T9" s="21"/>
      <c r="U9" s="298"/>
      <c r="V9" s="298"/>
      <c r="W9" s="298"/>
      <c r="Z9"/>
      <c r="AA9"/>
      <c r="AB9"/>
      <c r="AC9"/>
    </row>
    <row r="10" spans="1:29" s="231" customFormat="1" ht="6.6" customHeight="1" x14ac:dyDescent="0.25">
      <c r="A10" s="4"/>
      <c r="B10" s="197"/>
      <c r="C10" s="196"/>
      <c r="D10" s="195"/>
      <c r="E10" s="195"/>
      <c r="F10" s="195"/>
      <c r="G10" s="195"/>
      <c r="H10" s="3"/>
      <c r="I10" s="259"/>
      <c r="J10" s="21"/>
      <c r="K10" s="2"/>
      <c r="L10" s="1"/>
      <c r="M10" s="14"/>
      <c r="N10" s="2"/>
      <c r="O10" s="2"/>
      <c r="P10" s="2"/>
      <c r="Q10" s="2"/>
      <c r="R10" s="3"/>
      <c r="S10" s="5"/>
      <c r="T10" s="21"/>
      <c r="U10" s="298"/>
      <c r="V10" s="298"/>
      <c r="W10" s="298"/>
      <c r="X10" s="298"/>
      <c r="Y10" s="298"/>
    </row>
    <row r="11" spans="1:29" s="231" customFormat="1" ht="6.6" customHeight="1" x14ac:dyDescent="0.25">
      <c r="A11" s="4"/>
      <c r="B11" s="443" t="s">
        <v>103</v>
      </c>
      <c r="C11" s="444"/>
      <c r="D11" s="444"/>
      <c r="E11" s="444"/>
      <c r="F11" s="444"/>
      <c r="G11" s="444"/>
      <c r="H11" s="3"/>
      <c r="I11" s="259"/>
      <c r="J11" s="21"/>
      <c r="K11" s="2"/>
      <c r="L11" s="183"/>
      <c r="M11" s="14"/>
      <c r="N11" s="2"/>
      <c r="O11" s="2"/>
      <c r="P11" s="2"/>
      <c r="Q11" s="2"/>
      <c r="R11" s="3"/>
      <c r="S11" s="5"/>
      <c r="T11" s="21"/>
      <c r="U11" s="298"/>
      <c r="V11" s="298"/>
      <c r="W11" s="298"/>
      <c r="X11" s="298"/>
      <c r="Y11" s="298"/>
    </row>
    <row r="12" spans="1:29" x14ac:dyDescent="0.25">
      <c r="B12" s="443"/>
      <c r="C12" s="444"/>
      <c r="D12" s="444"/>
      <c r="E12" s="444"/>
      <c r="F12" s="444"/>
      <c r="G12" s="444"/>
      <c r="H12" s="117"/>
      <c r="I12" s="258" t="s">
        <v>70</v>
      </c>
      <c r="J12" s="21"/>
      <c r="K12" s="2"/>
      <c r="L12" s="1" t="str">
        <f>IF($H12="x","  Maßnahme durchgeführt?","")</f>
        <v/>
      </c>
      <c r="N12" s="126"/>
      <c r="O12" s="2"/>
      <c r="P12" s="347"/>
      <c r="Q12" s="2"/>
      <c r="R12" s="347"/>
      <c r="S12" s="5"/>
      <c r="T12" s="21"/>
      <c r="U12" s="298"/>
      <c r="V12" s="298"/>
      <c r="W12" s="298"/>
      <c r="Z12"/>
      <c r="AA12"/>
      <c r="AB12"/>
      <c r="AC12"/>
    </row>
    <row r="13" spans="1:29" s="231" customFormat="1" ht="6.6" customHeight="1" x14ac:dyDescent="0.25">
      <c r="A13" s="4"/>
      <c r="B13" s="197"/>
      <c r="C13" s="196"/>
      <c r="D13" s="195"/>
      <c r="E13" s="195"/>
      <c r="F13" s="195"/>
      <c r="G13" s="195"/>
      <c r="H13" s="3"/>
      <c r="I13" s="259"/>
      <c r="J13" s="21"/>
      <c r="K13" s="2"/>
      <c r="L13" s="1"/>
      <c r="M13" s="14"/>
      <c r="N13" s="2"/>
      <c r="O13" s="2"/>
      <c r="P13" s="2"/>
      <c r="Q13" s="2"/>
      <c r="R13" s="3"/>
      <c r="S13" s="5"/>
      <c r="T13" s="21"/>
      <c r="U13" s="298"/>
      <c r="V13" s="298"/>
      <c r="W13" s="298"/>
      <c r="X13" s="298"/>
      <c r="Y13" s="298"/>
    </row>
    <row r="14" spans="1:29" ht="13.2" customHeight="1" x14ac:dyDescent="0.25">
      <c r="B14" s="443" t="s">
        <v>59</v>
      </c>
      <c r="C14" s="444"/>
      <c r="D14" s="444"/>
      <c r="E14" s="444"/>
      <c r="F14" s="444"/>
      <c r="G14" s="444"/>
      <c r="H14" s="117"/>
      <c r="I14" s="258" t="s">
        <v>70</v>
      </c>
      <c r="J14" s="21"/>
      <c r="K14" s="2"/>
      <c r="L14" s="1" t="str">
        <f>IF($H14="x","  Maßnahme durchgeführt?","")</f>
        <v/>
      </c>
      <c r="N14" s="126"/>
      <c r="O14" s="2"/>
      <c r="P14" s="347"/>
      <c r="Q14" s="2"/>
      <c r="R14" s="347"/>
      <c r="S14" s="5"/>
      <c r="T14" s="21"/>
      <c r="U14" s="298"/>
      <c r="V14" s="298"/>
      <c r="W14" s="298"/>
      <c r="Z14"/>
      <c r="AA14"/>
      <c r="AB14"/>
      <c r="AC14"/>
    </row>
    <row r="15" spans="1:29" s="231" customFormat="1" ht="4.5" customHeight="1" x14ac:dyDescent="0.25">
      <c r="A15" s="4"/>
      <c r="B15" s="337"/>
      <c r="C15" s="338"/>
      <c r="D15" s="338"/>
      <c r="E15" s="338"/>
      <c r="F15" s="338"/>
      <c r="G15" s="338"/>
      <c r="H15" s="15"/>
      <c r="I15" s="258"/>
      <c r="J15" s="21"/>
      <c r="K15" s="2"/>
      <c r="L15" s="183"/>
      <c r="M15" s="4"/>
      <c r="N15" s="126"/>
      <c r="O15" s="2"/>
      <c r="P15" s="15"/>
      <c r="Q15" s="2"/>
      <c r="R15" s="15"/>
      <c r="S15" s="5"/>
      <c r="T15" s="21"/>
      <c r="U15" s="298"/>
      <c r="V15" s="298"/>
      <c r="W15" s="298"/>
      <c r="X15" s="298"/>
      <c r="Y15" s="298"/>
    </row>
    <row r="16" spans="1:29" s="231" customFormat="1" x14ac:dyDescent="0.25">
      <c r="A16" s="4"/>
      <c r="B16" s="443" t="s">
        <v>110</v>
      </c>
      <c r="C16" s="444"/>
      <c r="D16" s="444"/>
      <c r="E16" s="444"/>
      <c r="F16" s="444"/>
      <c r="G16" s="444"/>
      <c r="H16" s="3"/>
      <c r="I16" s="259"/>
      <c r="J16" s="21"/>
      <c r="K16" s="2"/>
      <c r="L16" s="183"/>
      <c r="M16" s="14"/>
      <c r="N16" s="2"/>
      <c r="O16" s="2"/>
      <c r="P16" s="2"/>
      <c r="Q16" s="2"/>
      <c r="R16" s="3"/>
      <c r="S16" s="5"/>
      <c r="T16" s="21"/>
      <c r="U16" s="298"/>
      <c r="V16" s="298"/>
      <c r="W16" s="298"/>
      <c r="X16" s="298"/>
      <c r="Y16" s="298"/>
    </row>
    <row r="17" spans="1:29" x14ac:dyDescent="0.25">
      <c r="B17" s="443"/>
      <c r="C17" s="444"/>
      <c r="D17" s="444"/>
      <c r="E17" s="444"/>
      <c r="F17" s="444"/>
      <c r="G17" s="444"/>
      <c r="H17" s="117"/>
      <c r="I17" s="261" t="s">
        <v>71</v>
      </c>
      <c r="J17" s="21"/>
      <c r="K17" s="2"/>
      <c r="L17" s="1" t="str">
        <f>IF($H17="x","  Maßnahme durchgeführt?","")</f>
        <v/>
      </c>
      <c r="N17" s="126"/>
      <c r="P17" s="347"/>
      <c r="Q17" s="2"/>
      <c r="R17" s="347"/>
      <c r="S17" s="5"/>
      <c r="T17" s="21"/>
      <c r="U17" s="328"/>
      <c r="V17" s="298"/>
      <c r="W17" s="298"/>
      <c r="Z17"/>
      <c r="AA17"/>
      <c r="AB17"/>
      <c r="AC17"/>
    </row>
    <row r="18" spans="1:29" s="231" customFormat="1" ht="7.5" hidden="1" customHeight="1" x14ac:dyDescent="0.25">
      <c r="A18" s="4"/>
      <c r="B18" s="233"/>
      <c r="C18" s="234"/>
      <c r="D18" s="234"/>
      <c r="E18" s="234"/>
      <c r="F18" s="234"/>
      <c r="G18" s="234"/>
      <c r="H18" s="15"/>
      <c r="I18" s="260"/>
      <c r="J18" s="21"/>
      <c r="K18" s="2"/>
      <c r="L18" s="183"/>
      <c r="M18" s="4"/>
      <c r="N18" s="126"/>
      <c r="O18" s="2"/>
      <c r="P18" s="15"/>
      <c r="Q18" s="2"/>
      <c r="R18" s="15"/>
      <c r="S18" s="5"/>
      <c r="T18" s="21"/>
      <c r="U18" s="298"/>
      <c r="V18" s="298"/>
      <c r="W18" s="298"/>
      <c r="X18" s="298"/>
      <c r="Y18" s="298"/>
    </row>
    <row r="19" spans="1:29" s="182" customFormat="1" ht="13.2" hidden="1" customHeight="1" x14ac:dyDescent="0.25">
      <c r="A19" s="96"/>
      <c r="B19" s="443" t="s">
        <v>60</v>
      </c>
      <c r="C19" s="444"/>
      <c r="D19" s="444"/>
      <c r="E19" s="444"/>
      <c r="F19" s="444"/>
      <c r="G19" s="481"/>
      <c r="H19" s="117"/>
      <c r="I19" s="261" t="s">
        <v>70</v>
      </c>
      <c r="J19" s="21"/>
      <c r="K19" s="2"/>
      <c r="L19" s="1" t="str">
        <f>IF($H19="x","  Maßnahme durchgeführt?","")</f>
        <v/>
      </c>
      <c r="M19" s="96"/>
      <c r="N19" s="126"/>
      <c r="O19" s="2"/>
      <c r="P19" s="117"/>
      <c r="Q19" s="2"/>
      <c r="R19" s="117"/>
      <c r="S19" s="5"/>
      <c r="T19" s="21"/>
      <c r="U19" s="298"/>
      <c r="V19" s="298"/>
      <c r="W19" s="298"/>
      <c r="X19" s="298"/>
      <c r="Y19" s="298"/>
    </row>
    <row r="20" spans="1:29" s="231" customFormat="1" ht="6.6" hidden="1" customHeight="1" x14ac:dyDescent="0.25">
      <c r="A20" s="4"/>
      <c r="B20" s="197"/>
      <c r="C20" s="196"/>
      <c r="D20" s="195"/>
      <c r="E20" s="195"/>
      <c r="F20" s="195"/>
      <c r="G20" s="195"/>
      <c r="H20" s="3"/>
      <c r="I20" s="259"/>
      <c r="J20" s="21"/>
      <c r="K20" s="2"/>
      <c r="L20" s="1"/>
      <c r="M20" s="14"/>
      <c r="N20" s="2"/>
      <c r="O20" s="2"/>
      <c r="P20" s="2"/>
      <c r="Q20" s="2"/>
      <c r="R20" s="3"/>
      <c r="S20" s="5"/>
      <c r="T20" s="21"/>
      <c r="U20" s="298"/>
      <c r="V20" s="298"/>
      <c r="W20" s="298"/>
      <c r="X20" s="298"/>
      <c r="Y20" s="298"/>
    </row>
    <row r="21" spans="1:29" s="182" customFormat="1" hidden="1" x14ac:dyDescent="0.25">
      <c r="A21" s="96"/>
      <c r="B21" s="7" t="s">
        <v>61</v>
      </c>
      <c r="C21" s="223"/>
      <c r="D21" s="6"/>
      <c r="E21" s="6"/>
      <c r="F21" s="6"/>
      <c r="G21" s="2"/>
      <c r="H21" s="117"/>
      <c r="I21" s="261" t="s">
        <v>70</v>
      </c>
      <c r="J21" s="21"/>
      <c r="K21" s="2"/>
      <c r="L21" s="1" t="str">
        <f>IF($H21="x","  Maßnahme durchgeführt?","")</f>
        <v/>
      </c>
      <c r="M21" s="96"/>
      <c r="N21" s="126"/>
      <c r="O21" s="2"/>
      <c r="P21" s="117"/>
      <c r="Q21" s="2"/>
      <c r="R21" s="117"/>
      <c r="S21" s="5"/>
      <c r="T21" s="21"/>
      <c r="U21" s="298"/>
      <c r="V21" s="298"/>
      <c r="W21" s="298"/>
      <c r="X21" s="298"/>
      <c r="Y21" s="298"/>
    </row>
    <row r="22" spans="1:29" ht="5.25" hidden="1" customHeight="1" x14ac:dyDescent="0.25">
      <c r="B22" s="197"/>
      <c r="C22" s="196"/>
      <c r="D22" s="195"/>
      <c r="E22" s="195"/>
      <c r="F22" s="195"/>
      <c r="G22" s="195"/>
      <c r="H22" s="3"/>
      <c r="I22" s="259"/>
      <c r="J22" s="21"/>
      <c r="K22" s="2"/>
      <c r="L22" s="1"/>
      <c r="M22" s="14"/>
      <c r="N22" s="2"/>
      <c r="O22" s="2"/>
      <c r="P22" s="2"/>
      <c r="Q22" s="2"/>
      <c r="R22" s="3"/>
      <c r="S22" s="5"/>
      <c r="T22" s="21"/>
      <c r="U22" s="298"/>
      <c r="V22" s="298"/>
      <c r="W22" s="298"/>
      <c r="Z22"/>
      <c r="AA22"/>
      <c r="AB22"/>
      <c r="AC22"/>
    </row>
    <row r="23" spans="1:29" s="231" customFormat="1" ht="9" hidden="1" customHeight="1" x14ac:dyDescent="0.25">
      <c r="A23" s="4"/>
      <c r="B23" s="487" t="s">
        <v>102</v>
      </c>
      <c r="C23" s="488"/>
      <c r="D23" s="488"/>
      <c r="E23" s="488"/>
      <c r="F23" s="488"/>
      <c r="G23" s="488"/>
      <c r="H23" s="3"/>
      <c r="I23" s="259"/>
      <c r="J23" s="21"/>
      <c r="K23" s="2"/>
      <c r="L23" s="183"/>
      <c r="M23" s="14"/>
      <c r="N23" s="2"/>
      <c r="O23" s="2"/>
      <c r="P23" s="2"/>
      <c r="Q23" s="2"/>
      <c r="R23" s="3"/>
      <c r="S23" s="5"/>
      <c r="T23" s="21"/>
      <c r="U23" s="298"/>
      <c r="V23" s="298"/>
      <c r="W23" s="298"/>
      <c r="X23" s="328"/>
      <c r="Y23" s="298"/>
    </row>
    <row r="24" spans="1:29" s="231" customFormat="1" ht="12" hidden="1" customHeight="1" x14ac:dyDescent="0.25">
      <c r="A24" s="96"/>
      <c r="B24" s="489"/>
      <c r="C24" s="488"/>
      <c r="D24" s="488"/>
      <c r="E24" s="488"/>
      <c r="F24" s="488"/>
      <c r="G24" s="488"/>
      <c r="H24" s="117"/>
      <c r="I24" s="261" t="s">
        <v>71</v>
      </c>
      <c r="J24" s="21"/>
      <c r="K24" s="2"/>
      <c r="L24" s="345" t="str">
        <f>IF($H24="x","  Maßnahme durchgeführt?","")</f>
        <v/>
      </c>
      <c r="M24" s="96"/>
      <c r="N24" s="126"/>
      <c r="O24" s="2"/>
      <c r="P24" s="117"/>
      <c r="Q24" s="2"/>
      <c r="R24" s="117"/>
      <c r="S24" s="5"/>
      <c r="T24" s="21"/>
      <c r="U24" s="298"/>
      <c r="V24" s="298"/>
      <c r="W24" s="298"/>
      <c r="X24" s="328"/>
      <c r="Y24" s="298"/>
    </row>
    <row r="25" spans="1:29" s="238" customFormat="1" ht="7.5" customHeight="1" thickBot="1" x14ac:dyDescent="0.3">
      <c r="A25" s="14"/>
      <c r="B25" s="471"/>
      <c r="C25" s="472"/>
      <c r="D25" s="472"/>
      <c r="E25" s="472"/>
      <c r="F25" s="472"/>
      <c r="G25" s="472"/>
      <c r="H25" s="472"/>
      <c r="I25" s="472"/>
      <c r="J25" s="50"/>
      <c r="K25" s="14"/>
      <c r="L25" s="458"/>
      <c r="M25" s="459"/>
      <c r="N25" s="459"/>
      <c r="O25" s="459"/>
      <c r="P25" s="459"/>
      <c r="Q25" s="459"/>
      <c r="R25" s="459"/>
      <c r="S25" s="459"/>
      <c r="T25" s="50"/>
      <c r="U25" s="298"/>
      <c r="V25" s="298"/>
      <c r="W25" s="298"/>
      <c r="X25" s="328"/>
      <c r="Y25" s="328"/>
    </row>
    <row r="26" spans="1:29" s="238" customFormat="1" ht="7.2" customHeight="1" thickBot="1" x14ac:dyDescent="0.3">
      <c r="A26" s="14"/>
      <c r="B26" s="230"/>
      <c r="C26" s="229"/>
      <c r="D26" s="229"/>
      <c r="E26" s="229"/>
      <c r="F26" s="229"/>
      <c r="G26" s="229"/>
      <c r="H26" s="229"/>
      <c r="I26" s="229"/>
      <c r="J26" s="28"/>
      <c r="K26" s="14"/>
      <c r="L26" s="213"/>
      <c r="M26" s="49"/>
      <c r="N26" s="49"/>
      <c r="O26" s="49"/>
      <c r="P26" s="49"/>
      <c r="Q26" s="49"/>
      <c r="R26" s="49"/>
      <c r="S26" s="49"/>
      <c r="T26" s="28"/>
      <c r="U26" s="327"/>
      <c r="V26" s="333"/>
      <c r="W26" s="333"/>
      <c r="X26" s="333"/>
      <c r="Y26" s="298"/>
      <c r="Z26" s="298"/>
      <c r="AA26" s="298"/>
      <c r="AB26" s="328"/>
      <c r="AC26" s="328"/>
    </row>
    <row r="27" spans="1:29" s="238" customFormat="1" ht="2.25" hidden="1" customHeight="1" x14ac:dyDescent="0.25">
      <c r="A27" s="265"/>
      <c r="B27" s="268" t="s">
        <v>72</v>
      </c>
      <c r="C27" s="269"/>
      <c r="D27" s="270"/>
      <c r="E27" s="271"/>
      <c r="F27" s="272" t="str">
        <f>IF(H12="x","x",IF(H14="x","x",IF(H19="x","x",IF(H21="x","x",""))))</f>
        <v/>
      </c>
      <c r="G27" s="273" t="s">
        <v>5</v>
      </c>
      <c r="H27" s="272" t="str">
        <f>IF(F27="x","","x")</f>
        <v>x</v>
      </c>
      <c r="I27" s="274" t="s">
        <v>4</v>
      </c>
      <c r="J27" s="264"/>
      <c r="K27" s="265"/>
      <c r="L27" s="266"/>
      <c r="M27" s="267"/>
      <c r="N27" s="267"/>
      <c r="O27" s="267"/>
      <c r="P27" s="267"/>
      <c r="Q27" s="267"/>
      <c r="R27" s="267"/>
      <c r="S27" s="267"/>
      <c r="T27" s="264"/>
      <c r="U27" s="327"/>
      <c r="V27" s="333"/>
      <c r="W27" s="333"/>
      <c r="X27" s="333"/>
      <c r="Y27" s="298"/>
      <c r="Z27" s="298"/>
      <c r="AA27" s="298"/>
      <c r="AB27" s="328"/>
      <c r="AC27" s="328"/>
    </row>
    <row r="28" spans="1:29" s="238" customFormat="1" ht="2.25" hidden="1" customHeight="1" x14ac:dyDescent="0.25">
      <c r="A28" s="265"/>
      <c r="B28" s="275"/>
      <c r="C28" s="276"/>
      <c r="D28" s="276"/>
      <c r="E28" s="276"/>
      <c r="F28" s="276"/>
      <c r="G28" s="276"/>
      <c r="H28" s="276"/>
      <c r="I28" s="276"/>
      <c r="J28" s="264"/>
      <c r="K28" s="265"/>
      <c r="L28" s="266"/>
      <c r="M28" s="267"/>
      <c r="N28" s="267"/>
      <c r="O28" s="267"/>
      <c r="P28" s="267"/>
      <c r="Q28" s="267"/>
      <c r="R28" s="267"/>
      <c r="S28" s="267"/>
      <c r="T28" s="264"/>
      <c r="U28" s="327"/>
      <c r="V28" s="333"/>
      <c r="W28" s="333"/>
      <c r="X28" s="333"/>
      <c r="Y28" s="298"/>
      <c r="Z28" s="298"/>
      <c r="AA28" s="298"/>
      <c r="AB28" s="328"/>
      <c r="AC28" s="328"/>
    </row>
    <row r="29" spans="1:29" s="238" customFormat="1" ht="14.4" thickTop="1" thickBot="1" x14ac:dyDescent="0.3">
      <c r="A29" s="14"/>
      <c r="B29" s="1" t="s">
        <v>100</v>
      </c>
      <c r="C29" s="96"/>
      <c r="D29" s="126"/>
      <c r="E29" s="2"/>
      <c r="F29" s="350"/>
      <c r="G29" s="262" t="s">
        <v>5</v>
      </c>
      <c r="H29" s="350"/>
      <c r="I29" s="263" t="s">
        <v>4</v>
      </c>
      <c r="J29" s="28"/>
      <c r="K29" s="14"/>
      <c r="L29" s="213"/>
      <c r="M29" s="49"/>
      <c r="N29" s="49"/>
      <c r="O29" s="49"/>
      <c r="P29" s="49"/>
      <c r="Q29" s="49"/>
      <c r="R29" s="49"/>
      <c r="S29" s="49"/>
      <c r="T29" s="28"/>
      <c r="U29" s="327"/>
      <c r="V29" s="333"/>
      <c r="W29" s="333"/>
      <c r="X29" s="333"/>
      <c r="Y29" s="298"/>
      <c r="Z29" s="298"/>
      <c r="AA29" s="298"/>
      <c r="AB29" s="298"/>
      <c r="AC29" s="328"/>
    </row>
    <row r="30" spans="1:29" s="238" customFormat="1" ht="6.6" customHeight="1" thickTop="1" thickBot="1" x14ac:dyDescent="0.3">
      <c r="A30" s="14"/>
      <c r="B30" s="471"/>
      <c r="C30" s="472"/>
      <c r="D30" s="472"/>
      <c r="E30" s="472"/>
      <c r="F30" s="472"/>
      <c r="G30" s="472"/>
      <c r="H30" s="472"/>
      <c r="I30" s="472"/>
      <c r="J30" s="50"/>
      <c r="K30" s="14"/>
      <c r="L30" s="458"/>
      <c r="M30" s="459"/>
      <c r="N30" s="459"/>
      <c r="O30" s="459"/>
      <c r="P30" s="459"/>
      <c r="Q30" s="459"/>
      <c r="R30" s="459"/>
      <c r="S30" s="459"/>
      <c r="T30" s="50"/>
      <c r="U30" s="327"/>
      <c r="V30" s="333"/>
      <c r="W30" s="333"/>
      <c r="X30" s="333"/>
      <c r="Y30" s="298"/>
      <c r="Z30" s="298"/>
      <c r="AA30" s="298"/>
      <c r="AB30" s="298"/>
      <c r="AC30" s="328"/>
    </row>
    <row r="31" spans="1:29" s="238" customFormat="1" ht="5.4" customHeight="1" x14ac:dyDescent="0.25">
      <c r="A31" s="14"/>
      <c r="B31" s="230"/>
      <c r="C31" s="229"/>
      <c r="D31" s="229"/>
      <c r="E31" s="229"/>
      <c r="F31" s="229"/>
      <c r="G31" s="229"/>
      <c r="H31" s="229"/>
      <c r="I31" s="229"/>
      <c r="J31" s="28"/>
      <c r="K31" s="14"/>
      <c r="L31" s="213"/>
      <c r="M31" s="49"/>
      <c r="N31" s="49"/>
      <c r="O31" s="49"/>
      <c r="P31" s="49"/>
      <c r="Q31" s="49"/>
      <c r="R31" s="49"/>
      <c r="S31" s="49"/>
      <c r="T31" s="28"/>
      <c r="U31" s="327"/>
      <c r="V31" s="333"/>
      <c r="W31" s="333"/>
      <c r="X31" s="333"/>
      <c r="Y31" s="298"/>
      <c r="Z31" s="298"/>
      <c r="AA31" s="298"/>
      <c r="AB31" s="298"/>
      <c r="AC31" s="328"/>
    </row>
    <row r="32" spans="1:29" ht="13.8" x14ac:dyDescent="0.25">
      <c r="A32" s="137"/>
      <c r="B32" s="131" t="s">
        <v>28</v>
      </c>
      <c r="C32" s="138"/>
      <c r="D32" s="138"/>
      <c r="E32" s="138"/>
      <c r="F32" s="138"/>
      <c r="G32" s="138"/>
      <c r="H32" s="138"/>
      <c r="I32" s="138"/>
      <c r="J32" s="139"/>
      <c r="K32" s="140"/>
      <c r="L32" s="131" t="s">
        <v>30</v>
      </c>
      <c r="M32" s="138"/>
      <c r="N32" s="138"/>
      <c r="O32" s="138"/>
      <c r="P32" s="138"/>
      <c r="Q32" s="138"/>
      <c r="R32" s="138"/>
      <c r="S32" s="138"/>
      <c r="T32" s="139"/>
      <c r="U32" s="327"/>
      <c r="V32" s="333"/>
      <c r="W32" s="333"/>
      <c r="X32" s="333"/>
    </row>
    <row r="33" spans="1:29" x14ac:dyDescent="0.25">
      <c r="B33" s="1" t="s">
        <v>15</v>
      </c>
      <c r="C33" s="2"/>
      <c r="D33" s="2"/>
      <c r="E33" s="2"/>
      <c r="F33" s="2"/>
      <c r="G33" s="2"/>
      <c r="H33" s="3"/>
      <c r="I33" s="5"/>
      <c r="J33" s="21"/>
      <c r="K33" s="4"/>
      <c r="L33" s="1" t="s">
        <v>15</v>
      </c>
      <c r="M33" s="2"/>
      <c r="N33" s="2"/>
      <c r="O33" s="2"/>
      <c r="P33" s="2"/>
      <c r="Q33" s="2"/>
      <c r="R33" s="3"/>
      <c r="S33" s="5"/>
      <c r="T33" s="21"/>
      <c r="U33" s="327"/>
      <c r="V33" s="333"/>
      <c r="W33" s="333"/>
      <c r="X33" s="333"/>
    </row>
    <row r="34" spans="1:29" ht="5.4" customHeight="1" x14ac:dyDescent="0.25">
      <c r="B34" s="1"/>
      <c r="C34" s="2"/>
      <c r="D34" s="2"/>
      <c r="E34" s="2"/>
      <c r="F34" s="2"/>
      <c r="G34" s="2"/>
      <c r="H34" s="3"/>
      <c r="I34" s="5"/>
      <c r="J34" s="21"/>
      <c r="K34" s="4"/>
      <c r="L34" s="1"/>
      <c r="M34" s="2"/>
      <c r="N34" s="2"/>
      <c r="O34" s="2"/>
      <c r="P34" s="2"/>
      <c r="Q34" s="2"/>
      <c r="R34" s="3"/>
      <c r="S34" s="5"/>
      <c r="T34" s="21"/>
      <c r="U34" s="327"/>
      <c r="V34" s="333"/>
      <c r="W34" s="333"/>
      <c r="X34" s="333"/>
    </row>
    <row r="35" spans="1:29" x14ac:dyDescent="0.25">
      <c r="B35" s="115" t="s">
        <v>27</v>
      </c>
      <c r="C35" s="2"/>
      <c r="D35" s="127"/>
      <c r="E35" s="462"/>
      <c r="F35" s="463"/>
      <c r="G35" s="116" t="s">
        <v>22</v>
      </c>
      <c r="H35" s="462"/>
      <c r="I35" s="463"/>
      <c r="J35" s="21"/>
      <c r="K35" s="4"/>
      <c r="L35" s="33" t="s">
        <v>27</v>
      </c>
      <c r="M35" s="2"/>
      <c r="N35" s="127"/>
      <c r="O35" s="462"/>
      <c r="P35" s="463"/>
      <c r="Q35" s="116" t="s">
        <v>22</v>
      </c>
      <c r="R35" s="462"/>
      <c r="S35" s="463"/>
      <c r="T35" s="21"/>
      <c r="U35" s="327"/>
      <c r="V35" s="333"/>
      <c r="W35" s="333"/>
      <c r="X35" s="333"/>
    </row>
    <row r="36" spans="1:29" ht="4.5" customHeight="1" x14ac:dyDescent="0.25">
      <c r="B36" s="19"/>
      <c r="C36" s="14"/>
      <c r="D36" s="2"/>
      <c r="E36" s="17"/>
      <c r="F36" s="34"/>
      <c r="G36" s="35"/>
      <c r="H36" s="22"/>
      <c r="I36" s="36"/>
      <c r="J36" s="21"/>
      <c r="K36" s="4"/>
      <c r="L36" s="1"/>
      <c r="M36" s="2"/>
      <c r="N36" s="2"/>
      <c r="O36" s="2"/>
      <c r="P36" s="2"/>
      <c r="Q36" s="2"/>
      <c r="R36" s="3"/>
      <c r="S36" s="5"/>
      <c r="T36" s="21"/>
      <c r="U36" s="327"/>
      <c r="V36" s="333"/>
      <c r="W36" s="333"/>
      <c r="X36" s="333"/>
    </row>
    <row r="37" spans="1:29" x14ac:dyDescent="0.25">
      <c r="B37" s="443" t="s">
        <v>38</v>
      </c>
      <c r="C37" s="444"/>
      <c r="D37" s="444"/>
      <c r="E37" s="444"/>
      <c r="F37" s="448"/>
      <c r="G37" s="449"/>
      <c r="H37" s="449"/>
      <c r="I37" s="450"/>
      <c r="J37" s="21"/>
      <c r="K37" s="4"/>
      <c r="L37" s="1" t="s">
        <v>16</v>
      </c>
      <c r="M37" s="2"/>
      <c r="N37" s="2"/>
      <c r="O37" s="2"/>
      <c r="P37" s="59"/>
      <c r="Q37" s="2" t="s">
        <v>121</v>
      </c>
      <c r="R37" s="3"/>
      <c r="S37" s="5"/>
      <c r="T37" s="21"/>
      <c r="U37" s="327"/>
      <c r="V37" s="333"/>
      <c r="W37" s="333"/>
      <c r="X37" s="333"/>
    </row>
    <row r="38" spans="1:29" ht="5.25" customHeight="1" x14ac:dyDescent="0.25">
      <c r="B38" s="443"/>
      <c r="C38" s="444"/>
      <c r="D38" s="444"/>
      <c r="E38" s="444"/>
      <c r="F38" s="34"/>
      <c r="G38" s="35"/>
      <c r="H38" s="22"/>
      <c r="I38" s="36"/>
      <c r="J38" s="21"/>
      <c r="K38" s="4"/>
      <c r="L38" s="1"/>
      <c r="M38" s="2"/>
      <c r="N38" s="2"/>
      <c r="O38" s="2"/>
      <c r="P38" s="2"/>
      <c r="Q38" s="2"/>
      <c r="R38" s="3"/>
      <c r="S38" s="5"/>
      <c r="T38" s="21"/>
      <c r="U38" s="327"/>
      <c r="V38" s="333"/>
      <c r="W38" s="333"/>
      <c r="X38" s="333"/>
    </row>
    <row r="39" spans="1:29" ht="13.8" x14ac:dyDescent="0.3">
      <c r="B39" s="443"/>
      <c r="C39" s="444"/>
      <c r="D39" s="444"/>
      <c r="E39" s="444"/>
      <c r="F39" s="448"/>
      <c r="G39" s="449"/>
      <c r="H39" s="449"/>
      <c r="I39" s="450"/>
      <c r="J39" s="21"/>
      <c r="K39" s="6"/>
      <c r="L39" s="443" t="s">
        <v>37</v>
      </c>
      <c r="M39" s="444"/>
      <c r="N39" s="444"/>
      <c r="O39" s="445"/>
      <c r="P39" s="475" t="str">
        <f>IF(ISBLANK(F39)," ",IF($P$37="J",F39,IF($P$37="T",F39," ")))</f>
        <v xml:space="preserve"> </v>
      </c>
      <c r="Q39" s="476"/>
      <c r="R39" s="476"/>
      <c r="S39" s="477"/>
      <c r="T39" s="10"/>
      <c r="U39" s="327"/>
      <c r="V39" s="333"/>
      <c r="W39" s="333"/>
      <c r="X39" s="333"/>
      <c r="AB39" s="328"/>
    </row>
    <row r="40" spans="1:29" ht="4.5" customHeight="1" x14ac:dyDescent="0.25">
      <c r="B40" s="76"/>
      <c r="C40" s="34"/>
      <c r="D40" s="34"/>
      <c r="E40" s="34"/>
      <c r="F40" s="13"/>
      <c r="G40" s="23"/>
      <c r="H40" s="77"/>
      <c r="I40" s="78"/>
      <c r="J40" s="21"/>
      <c r="K40" s="6"/>
      <c r="L40" s="7"/>
      <c r="M40" s="6"/>
      <c r="N40" s="6"/>
      <c r="P40" s="58"/>
      <c r="Q40" s="6"/>
      <c r="R40" s="11"/>
      <c r="S40" s="12"/>
      <c r="T40" s="10"/>
      <c r="U40" s="327"/>
      <c r="V40" s="333"/>
      <c r="W40" s="333"/>
      <c r="X40" s="333"/>
      <c r="AB40" s="328"/>
    </row>
    <row r="41" spans="1:29" ht="13.8" x14ac:dyDescent="0.25">
      <c r="B41" s="33" t="s">
        <v>14</v>
      </c>
      <c r="C41" s="13"/>
      <c r="D41" s="13"/>
      <c r="E41" s="13"/>
      <c r="F41" s="478"/>
      <c r="G41" s="479"/>
      <c r="H41" s="479"/>
      <c r="I41" s="480"/>
      <c r="J41" s="10"/>
      <c r="K41" s="6"/>
      <c r="L41" s="7" t="s">
        <v>14</v>
      </c>
      <c r="M41" s="14"/>
      <c r="O41" s="13"/>
      <c r="P41" s="484" t="str">
        <f>IF(ISBLANK(F41)," ",IF($P$37="J",F41,IF($P$37="T",F41," ")))</f>
        <v xml:space="preserve"> </v>
      </c>
      <c r="Q41" s="485"/>
      <c r="R41" s="485"/>
      <c r="S41" s="486"/>
      <c r="T41" s="10"/>
      <c r="U41" s="327"/>
      <c r="V41" s="333"/>
      <c r="W41" s="333"/>
      <c r="X41" s="333"/>
    </row>
    <row r="42" spans="1:29" s="238" customFormat="1" ht="5.4" customHeight="1" thickBot="1" x14ac:dyDescent="0.3">
      <c r="A42" s="14"/>
      <c r="B42" s="471"/>
      <c r="C42" s="472"/>
      <c r="D42" s="472"/>
      <c r="E42" s="472"/>
      <c r="F42" s="472"/>
      <c r="G42" s="472"/>
      <c r="H42" s="472"/>
      <c r="I42" s="472"/>
      <c r="J42" s="50"/>
      <c r="K42" s="14"/>
      <c r="L42" s="458"/>
      <c r="M42" s="459"/>
      <c r="N42" s="459"/>
      <c r="O42" s="459"/>
      <c r="P42" s="459"/>
      <c r="Q42" s="459"/>
      <c r="R42" s="459"/>
      <c r="S42" s="459"/>
      <c r="T42" s="50"/>
      <c r="U42" s="327"/>
      <c r="V42" s="333"/>
      <c r="W42" s="333"/>
      <c r="X42" s="333"/>
      <c r="Y42" s="298"/>
      <c r="Z42" s="298"/>
      <c r="AA42" s="298"/>
      <c r="AB42" s="298"/>
      <c r="AC42" s="328"/>
    </row>
    <row r="43" spans="1:29" s="238" customFormat="1" ht="5.4" customHeight="1" x14ac:dyDescent="0.25">
      <c r="A43" s="14"/>
      <c r="B43" s="230"/>
      <c r="C43" s="229"/>
      <c r="D43" s="229"/>
      <c r="E43" s="229"/>
      <c r="F43" s="229"/>
      <c r="G43" s="229"/>
      <c r="H43" s="229"/>
      <c r="I43" s="229"/>
      <c r="J43" s="28"/>
      <c r="K43" s="14"/>
      <c r="L43" s="213"/>
      <c r="M43" s="49"/>
      <c r="N43" s="49"/>
      <c r="O43" s="49"/>
      <c r="P43" s="49"/>
      <c r="Q43" s="49"/>
      <c r="R43" s="49"/>
      <c r="S43" s="49"/>
      <c r="T43" s="28"/>
      <c r="U43" s="327"/>
      <c r="V43" s="333"/>
      <c r="W43" s="333"/>
      <c r="X43" s="333"/>
      <c r="Y43" s="298"/>
      <c r="Z43" s="298"/>
      <c r="AA43" s="298"/>
      <c r="AB43" s="298"/>
      <c r="AC43" s="328"/>
    </row>
    <row r="44" spans="1:29" s="238" customFormat="1" x14ac:dyDescent="0.25">
      <c r="A44" s="14"/>
      <c r="B44" s="355" t="s">
        <v>116</v>
      </c>
      <c r="C44" s="356"/>
      <c r="D44" s="356"/>
      <c r="E44" s="356"/>
      <c r="F44" s="356"/>
      <c r="G44" s="352"/>
      <c r="H44" s="352"/>
      <c r="I44" s="352"/>
      <c r="J44" s="28"/>
      <c r="K44" s="14"/>
      <c r="L44" s="355" t="s">
        <v>116</v>
      </c>
      <c r="M44" s="356"/>
      <c r="N44" s="356"/>
      <c r="O44" s="356"/>
      <c r="P44" s="356"/>
      <c r="Q44" s="352"/>
      <c r="R44" s="352"/>
      <c r="S44" s="352"/>
      <c r="T44" s="28"/>
      <c r="U44" s="327"/>
      <c r="V44" s="333"/>
      <c r="W44" s="333"/>
      <c r="X44" s="333"/>
      <c r="Y44" s="298"/>
      <c r="Z44" s="298"/>
      <c r="AA44" s="298"/>
      <c r="AB44" s="298"/>
      <c r="AC44" s="328"/>
    </row>
    <row r="45" spans="1:29" s="238" customFormat="1" ht="5.4" customHeight="1" thickBot="1" x14ac:dyDescent="0.3">
      <c r="A45" s="14"/>
      <c r="B45" s="230"/>
      <c r="C45" s="229"/>
      <c r="D45" s="229"/>
      <c r="E45" s="229"/>
      <c r="F45" s="229"/>
      <c r="G45" s="229"/>
      <c r="H45" s="229"/>
      <c r="I45" s="229"/>
      <c r="J45" s="28"/>
      <c r="K45" s="14"/>
      <c r="L45" s="230"/>
      <c r="M45" s="229"/>
      <c r="N45" s="229"/>
      <c r="O45" s="229"/>
      <c r="P45" s="229"/>
      <c r="Q45" s="359"/>
      <c r="R45" s="359"/>
      <c r="S45" s="359"/>
      <c r="T45" s="28"/>
      <c r="U45" s="327"/>
      <c r="V45" s="333"/>
      <c r="W45" s="333"/>
      <c r="X45" s="333"/>
      <c r="Y45" s="298"/>
      <c r="Z45" s="298"/>
      <c r="AA45" s="298"/>
      <c r="AB45" s="298"/>
      <c r="AC45" s="328"/>
    </row>
    <row r="46" spans="1:29" s="231" customFormat="1" ht="14.4" customHeight="1" thickTop="1" thickBot="1" x14ac:dyDescent="0.3">
      <c r="A46" s="4"/>
      <c r="B46" s="443" t="s">
        <v>113</v>
      </c>
      <c r="C46" s="444"/>
      <c r="D46" s="444"/>
      <c r="E46" s="444"/>
      <c r="F46" s="350" t="s">
        <v>142</v>
      </c>
      <c r="G46" s="2" t="s">
        <v>5</v>
      </c>
      <c r="H46" s="350" t="s">
        <v>142</v>
      </c>
      <c r="I46" s="5" t="s">
        <v>4</v>
      </c>
      <c r="J46" s="10"/>
      <c r="K46" s="6"/>
      <c r="L46" s="443" t="s">
        <v>113</v>
      </c>
      <c r="M46" s="444"/>
      <c r="N46" s="444"/>
      <c r="O46" s="444"/>
      <c r="P46" s="350" t="str">
        <f>IF($P$37="J",F46," ")</f>
        <v xml:space="preserve"> </v>
      </c>
      <c r="Q46" s="2" t="s">
        <v>5</v>
      </c>
      <c r="R46" s="350" t="str">
        <f>IF($P$37="J",H46," ")</f>
        <v xml:space="preserve"> </v>
      </c>
      <c r="S46" s="5" t="s">
        <v>4</v>
      </c>
      <c r="T46" s="10"/>
      <c r="U46" s="327"/>
      <c r="V46" s="333"/>
      <c r="W46" s="333"/>
      <c r="X46" s="333"/>
      <c r="Y46" s="298"/>
      <c r="Z46" s="298"/>
      <c r="AA46" s="298"/>
      <c r="AB46" s="298"/>
      <c r="AC46" s="298"/>
    </row>
    <row r="47" spans="1:29" s="231" customFormat="1" ht="21.75" customHeight="1" thickTop="1" x14ac:dyDescent="0.25">
      <c r="A47" s="4"/>
      <c r="B47" s="443"/>
      <c r="C47" s="444"/>
      <c r="D47" s="444"/>
      <c r="E47" s="444"/>
      <c r="F47" s="356"/>
      <c r="G47" s="319"/>
      <c r="H47" s="319"/>
      <c r="I47" s="320"/>
      <c r="J47" s="10"/>
      <c r="K47" s="6"/>
      <c r="L47" s="443"/>
      <c r="M47" s="444"/>
      <c r="N47" s="444"/>
      <c r="O47" s="444"/>
      <c r="P47" s="356"/>
      <c r="Q47" s="321"/>
      <c r="R47" s="321"/>
      <c r="S47" s="11"/>
      <c r="T47" s="10"/>
      <c r="U47" s="327"/>
      <c r="V47" s="333"/>
      <c r="W47" s="333"/>
      <c r="X47" s="333"/>
      <c r="Y47" s="298"/>
      <c r="Z47" s="298"/>
      <c r="AA47" s="298"/>
      <c r="AB47" s="298"/>
      <c r="AC47" s="298"/>
    </row>
    <row r="48" spans="1:29" s="238" customFormat="1" ht="5.25" customHeight="1" x14ac:dyDescent="0.25">
      <c r="A48" s="14"/>
      <c r="B48" s="230"/>
      <c r="C48" s="229"/>
      <c r="D48" s="229"/>
      <c r="E48" s="229"/>
      <c r="F48" s="229"/>
      <c r="G48" s="229"/>
      <c r="H48" s="229"/>
      <c r="I48" s="229"/>
      <c r="J48" s="28"/>
      <c r="K48" s="14"/>
      <c r="L48" s="230"/>
      <c r="M48" s="229"/>
      <c r="N48" s="229"/>
      <c r="O48" s="229"/>
      <c r="P48" s="229"/>
      <c r="Q48" s="49"/>
      <c r="R48" s="49"/>
      <c r="S48" s="49"/>
      <c r="T48" s="28"/>
      <c r="U48" s="327"/>
      <c r="V48" s="333"/>
      <c r="W48" s="333"/>
      <c r="X48" s="333"/>
      <c r="Y48" s="298"/>
      <c r="Z48" s="298"/>
      <c r="AA48" s="298"/>
      <c r="AB48" s="298"/>
      <c r="AC48" s="328"/>
    </row>
    <row r="49" spans="1:29" ht="12.75" customHeight="1" x14ac:dyDescent="0.25">
      <c r="B49" s="443" t="s">
        <v>115</v>
      </c>
      <c r="C49" s="444"/>
      <c r="D49" s="444"/>
      <c r="E49" s="444"/>
      <c r="F49" s="444"/>
      <c r="G49" s="482"/>
      <c r="H49" s="483"/>
      <c r="I49" s="11" t="s">
        <v>25</v>
      </c>
      <c r="J49" s="10"/>
      <c r="K49" s="6"/>
      <c r="L49" s="443" t="s">
        <v>115</v>
      </c>
      <c r="M49" s="444"/>
      <c r="N49" s="444"/>
      <c r="O49" s="444"/>
      <c r="P49" s="444"/>
      <c r="Q49" s="473" t="str">
        <f>IF($P$37="J",G49," ")</f>
        <v xml:space="preserve"> </v>
      </c>
      <c r="R49" s="474"/>
      <c r="S49" s="11" t="s">
        <v>25</v>
      </c>
      <c r="T49" s="10"/>
      <c r="U49" s="327"/>
      <c r="V49" s="333"/>
      <c r="W49" s="333"/>
      <c r="X49" s="333"/>
    </row>
    <row r="50" spans="1:29" s="231" customFormat="1" x14ac:dyDescent="0.25">
      <c r="A50" s="4"/>
      <c r="B50" s="443"/>
      <c r="C50" s="444"/>
      <c r="D50" s="444"/>
      <c r="E50" s="444"/>
      <c r="F50" s="444"/>
      <c r="G50" s="318"/>
      <c r="H50" s="318"/>
      <c r="I50" s="11"/>
      <c r="J50" s="10"/>
      <c r="K50" s="6"/>
      <c r="L50" s="443"/>
      <c r="M50" s="444"/>
      <c r="N50" s="444"/>
      <c r="O50" s="444"/>
      <c r="P50" s="444"/>
      <c r="Q50" s="321"/>
      <c r="R50" s="321"/>
      <c r="S50" s="11"/>
      <c r="T50" s="10"/>
      <c r="U50" s="327"/>
      <c r="V50" s="333"/>
      <c r="W50" s="333"/>
      <c r="X50" s="333"/>
      <c r="Y50" s="298"/>
      <c r="Z50" s="298"/>
      <c r="AA50" s="298"/>
      <c r="AB50" s="298"/>
      <c r="AC50" s="298"/>
    </row>
    <row r="51" spans="1:29" ht="3.6" customHeight="1" x14ac:dyDescent="0.25">
      <c r="B51" s="235"/>
      <c r="C51" s="356"/>
      <c r="D51" s="356"/>
      <c r="E51" s="356"/>
      <c r="F51" s="57"/>
      <c r="G51" s="57"/>
      <c r="H51" s="57"/>
      <c r="I51" s="57"/>
      <c r="J51" s="10"/>
      <c r="K51" s="6"/>
      <c r="L51" s="235"/>
      <c r="M51" s="356"/>
      <c r="N51" s="356"/>
      <c r="O51" s="356"/>
      <c r="P51" s="57"/>
      <c r="Q51" s="57"/>
      <c r="R51" s="57"/>
      <c r="S51" s="57"/>
      <c r="T51" s="10"/>
      <c r="U51" s="327"/>
      <c r="V51" s="333"/>
      <c r="W51" s="333"/>
      <c r="X51" s="333"/>
    </row>
    <row r="52" spans="1:29" s="238" customFormat="1" x14ac:dyDescent="0.25">
      <c r="A52" s="14"/>
      <c r="B52" s="355" t="s">
        <v>117</v>
      </c>
      <c r="C52" s="356"/>
      <c r="D52" s="356"/>
      <c r="E52" s="356"/>
      <c r="F52" s="356"/>
      <c r="G52" s="356"/>
      <c r="H52" s="356"/>
      <c r="I52" s="356"/>
      <c r="J52" s="28"/>
      <c r="K52" s="14"/>
      <c r="L52" s="355" t="s">
        <v>117</v>
      </c>
      <c r="M52" s="356"/>
      <c r="N52" s="356"/>
      <c r="O52" s="356"/>
      <c r="P52" s="356"/>
      <c r="Q52" s="356"/>
      <c r="R52" s="356"/>
      <c r="S52" s="356"/>
      <c r="T52" s="28"/>
      <c r="U52" s="327"/>
      <c r="V52" s="333"/>
      <c r="W52" s="333"/>
      <c r="X52" s="333"/>
      <c r="Y52" s="298"/>
      <c r="Z52" s="298"/>
      <c r="AA52" s="298"/>
      <c r="AB52" s="298"/>
      <c r="AC52" s="328"/>
    </row>
    <row r="53" spans="1:29" s="231" customFormat="1" ht="3.6" customHeight="1" x14ac:dyDescent="0.25">
      <c r="A53" s="4"/>
      <c r="B53" s="357"/>
      <c r="C53" s="356"/>
      <c r="D53" s="356"/>
      <c r="E53" s="356"/>
      <c r="F53" s="57"/>
      <c r="G53" s="57"/>
      <c r="H53" s="57"/>
      <c r="I53" s="57"/>
      <c r="J53" s="10"/>
      <c r="K53" s="6"/>
      <c r="L53" s="357"/>
      <c r="M53" s="356"/>
      <c r="N53" s="356"/>
      <c r="O53" s="356"/>
      <c r="P53" s="57"/>
      <c r="Q53" s="57"/>
      <c r="R53" s="57"/>
      <c r="S53" s="57"/>
      <c r="T53" s="10"/>
      <c r="U53" s="327"/>
      <c r="V53" s="333"/>
      <c r="W53" s="333"/>
      <c r="X53" s="333"/>
      <c r="Y53" s="298"/>
      <c r="Z53" s="298"/>
      <c r="AA53" s="298"/>
      <c r="AB53" s="298"/>
      <c r="AC53" s="298"/>
    </row>
    <row r="54" spans="1:29" ht="13.2" customHeight="1" x14ac:dyDescent="0.25">
      <c r="B54" s="443" t="s">
        <v>114</v>
      </c>
      <c r="C54" s="444"/>
      <c r="D54" s="444"/>
      <c r="E54" s="444"/>
      <c r="F54" s="444"/>
      <c r="G54" s="451"/>
      <c r="H54" s="452"/>
      <c r="I54" s="11" t="s">
        <v>21</v>
      </c>
      <c r="J54" s="10"/>
      <c r="K54" s="6"/>
      <c r="L54" s="443" t="s">
        <v>114</v>
      </c>
      <c r="M54" s="444"/>
      <c r="N54" s="444"/>
      <c r="O54" s="444"/>
      <c r="P54" s="444"/>
      <c r="Q54" s="451" t="str">
        <f>IF($P$37="J",G54," ")</f>
        <v xml:space="preserve"> </v>
      </c>
      <c r="R54" s="452"/>
      <c r="S54" s="11" t="s">
        <v>21</v>
      </c>
      <c r="T54" s="10"/>
      <c r="U54" s="327"/>
      <c r="V54" s="333"/>
      <c r="W54" s="333"/>
      <c r="X54" s="333"/>
    </row>
    <row r="55" spans="1:29" s="231" customFormat="1" x14ac:dyDescent="0.25">
      <c r="A55" s="4"/>
      <c r="B55" s="443"/>
      <c r="C55" s="444"/>
      <c r="D55" s="444"/>
      <c r="E55" s="444"/>
      <c r="F55" s="444"/>
      <c r="G55" s="318"/>
      <c r="H55" s="318"/>
      <c r="I55" s="11"/>
      <c r="J55" s="10"/>
      <c r="K55" s="6"/>
      <c r="L55" s="443"/>
      <c r="M55" s="444"/>
      <c r="N55" s="444"/>
      <c r="O55" s="444"/>
      <c r="P55" s="444"/>
      <c r="Q55" s="321"/>
      <c r="R55" s="321"/>
      <c r="S55" s="11"/>
      <c r="T55" s="10"/>
      <c r="U55" s="327"/>
      <c r="V55" s="333"/>
      <c r="W55" s="333"/>
      <c r="X55" s="333"/>
      <c r="Y55" s="298"/>
      <c r="Z55" s="298"/>
      <c r="AA55" s="298"/>
      <c r="AB55" s="298"/>
      <c r="AC55" s="298"/>
    </row>
    <row r="56" spans="1:29" ht="8.4" customHeight="1" x14ac:dyDescent="0.25">
      <c r="B56" s="235"/>
      <c r="C56" s="356"/>
      <c r="D56" s="356"/>
      <c r="E56" s="356"/>
      <c r="F56" s="57"/>
      <c r="G56" s="57"/>
      <c r="H56" s="57"/>
      <c r="I56" s="57"/>
      <c r="J56" s="10"/>
      <c r="K56" s="6"/>
      <c r="L56" s="235"/>
      <c r="M56" s="356"/>
      <c r="N56" s="356"/>
      <c r="O56" s="356"/>
      <c r="P56" s="57"/>
      <c r="Q56" s="56"/>
      <c r="R56" s="56"/>
      <c r="S56" s="56"/>
      <c r="T56" s="10"/>
      <c r="U56" s="327"/>
      <c r="V56" s="333"/>
      <c r="W56" s="333"/>
      <c r="X56" s="333"/>
    </row>
    <row r="57" spans="1:29" ht="13.2" customHeight="1" x14ac:dyDescent="0.25">
      <c r="B57" s="443" t="s">
        <v>119</v>
      </c>
      <c r="C57" s="444"/>
      <c r="D57" s="444"/>
      <c r="E57" s="444"/>
      <c r="F57" s="444"/>
      <c r="G57" s="451"/>
      <c r="H57" s="452"/>
      <c r="I57" s="11" t="s">
        <v>21</v>
      </c>
      <c r="J57" s="10"/>
      <c r="K57" s="6"/>
      <c r="L57" s="443" t="s">
        <v>119</v>
      </c>
      <c r="M57" s="444"/>
      <c r="N57" s="444"/>
      <c r="O57" s="444"/>
      <c r="P57" s="444"/>
      <c r="Q57" s="451" t="str">
        <f>IF($P$37="J",G57," ")</f>
        <v xml:space="preserve"> </v>
      </c>
      <c r="R57" s="452"/>
      <c r="S57" s="11" t="s">
        <v>21</v>
      </c>
      <c r="T57" s="10"/>
      <c r="U57" s="327"/>
      <c r="V57" s="333"/>
      <c r="W57" s="333"/>
      <c r="X57" s="333"/>
    </row>
    <row r="58" spans="1:29" s="231" customFormat="1" x14ac:dyDescent="0.25">
      <c r="A58" s="4"/>
      <c r="B58" s="443"/>
      <c r="C58" s="444"/>
      <c r="D58" s="444"/>
      <c r="E58" s="444"/>
      <c r="F58" s="444"/>
      <c r="G58" s="318"/>
      <c r="H58" s="318"/>
      <c r="I58" s="11"/>
      <c r="J58" s="10"/>
      <c r="K58" s="6"/>
      <c r="L58" s="443"/>
      <c r="M58" s="444"/>
      <c r="N58" s="444"/>
      <c r="O58" s="444"/>
      <c r="P58" s="444"/>
      <c r="Q58" s="321"/>
      <c r="R58" s="321"/>
      <c r="S58" s="11"/>
      <c r="T58" s="10"/>
      <c r="U58" s="327"/>
      <c r="V58" s="333"/>
      <c r="W58" s="333"/>
      <c r="X58" s="333"/>
      <c r="Y58" s="298"/>
      <c r="Z58" s="298"/>
      <c r="AA58" s="298"/>
      <c r="AB58" s="298"/>
      <c r="AC58" s="298"/>
    </row>
    <row r="59" spans="1:29" s="231" customFormat="1" ht="7.5" customHeight="1" x14ac:dyDescent="0.25">
      <c r="A59" s="4"/>
      <c r="B59" s="357"/>
      <c r="C59" s="356"/>
      <c r="D59" s="356"/>
      <c r="E59" s="356"/>
      <c r="F59" s="356"/>
      <c r="G59" s="318"/>
      <c r="H59" s="318"/>
      <c r="I59" s="11"/>
      <c r="J59" s="10"/>
      <c r="K59" s="6"/>
      <c r="L59" s="357"/>
      <c r="M59" s="356"/>
      <c r="N59" s="356"/>
      <c r="O59" s="356"/>
      <c r="P59" s="356"/>
      <c r="Q59" s="318"/>
      <c r="R59" s="318"/>
      <c r="S59" s="11"/>
      <c r="T59" s="10"/>
      <c r="U59" s="327"/>
      <c r="V59" s="333"/>
      <c r="W59" s="333"/>
      <c r="X59" s="333"/>
      <c r="Y59" s="298"/>
      <c r="Z59" s="298"/>
      <c r="AA59" s="298"/>
      <c r="AB59" s="298"/>
      <c r="AC59" s="298"/>
    </row>
    <row r="60" spans="1:29" s="231" customFormat="1" ht="13.2" customHeight="1" x14ac:dyDescent="0.25">
      <c r="A60" s="4"/>
      <c r="B60" s="443" t="s">
        <v>118</v>
      </c>
      <c r="C60" s="444"/>
      <c r="D60" s="444"/>
      <c r="E60" s="444"/>
      <c r="F60" s="444"/>
      <c r="G60" s="451"/>
      <c r="H60" s="452"/>
      <c r="I60" s="11" t="s">
        <v>21</v>
      </c>
      <c r="J60" s="10"/>
      <c r="K60" s="6"/>
      <c r="L60" s="443" t="s">
        <v>118</v>
      </c>
      <c r="M60" s="444"/>
      <c r="N60" s="444"/>
      <c r="O60" s="444"/>
      <c r="P60" s="444"/>
      <c r="Q60" s="451" t="str">
        <f>IF($P$37="J",G60," ")</f>
        <v xml:space="preserve"> </v>
      </c>
      <c r="R60" s="452"/>
      <c r="S60" s="11" t="s">
        <v>21</v>
      </c>
      <c r="T60" s="10"/>
      <c r="U60" s="327"/>
      <c r="V60" s="333"/>
      <c r="W60" s="333"/>
      <c r="X60" s="333"/>
      <c r="Y60" s="298"/>
      <c r="Z60" s="298"/>
      <c r="AA60" s="298"/>
      <c r="AB60" s="298"/>
      <c r="AC60" s="298"/>
    </row>
    <row r="61" spans="1:29" s="231" customFormat="1" x14ac:dyDescent="0.25">
      <c r="A61" s="4"/>
      <c r="B61" s="443"/>
      <c r="C61" s="444"/>
      <c r="D61" s="444"/>
      <c r="E61" s="444"/>
      <c r="F61" s="444"/>
      <c r="G61" s="318"/>
      <c r="H61" s="318"/>
      <c r="I61" s="11"/>
      <c r="J61" s="10"/>
      <c r="K61" s="6"/>
      <c r="L61" s="443"/>
      <c r="M61" s="444"/>
      <c r="N61" s="444"/>
      <c r="O61" s="444"/>
      <c r="P61" s="444"/>
      <c r="Q61" s="321"/>
      <c r="R61" s="321"/>
      <c r="S61" s="11"/>
      <c r="T61" s="10"/>
      <c r="U61" s="327"/>
      <c r="V61" s="333"/>
      <c r="W61" s="333"/>
      <c r="X61" s="333"/>
      <c r="Y61" s="298"/>
      <c r="Z61" s="298"/>
      <c r="AA61" s="298"/>
      <c r="AB61" s="298"/>
      <c r="AC61" s="298"/>
    </row>
    <row r="62" spans="1:29" s="238" customFormat="1" ht="5.4" customHeight="1" thickBot="1" x14ac:dyDescent="0.3">
      <c r="A62" s="14"/>
      <c r="B62" s="471"/>
      <c r="C62" s="472"/>
      <c r="D62" s="472"/>
      <c r="E62" s="472"/>
      <c r="F62" s="472"/>
      <c r="G62" s="472"/>
      <c r="H62" s="472"/>
      <c r="I62" s="472"/>
      <c r="J62" s="50"/>
      <c r="K62" s="14"/>
      <c r="L62" s="458"/>
      <c r="M62" s="459"/>
      <c r="N62" s="459"/>
      <c r="O62" s="459"/>
      <c r="P62" s="459"/>
      <c r="Q62" s="459"/>
      <c r="R62" s="459"/>
      <c r="S62" s="459"/>
      <c r="T62" s="50"/>
      <c r="U62" s="327"/>
      <c r="V62" s="333"/>
      <c r="W62" s="333"/>
      <c r="X62" s="333"/>
      <c r="Y62" s="298"/>
      <c r="Z62" s="298"/>
      <c r="AA62" s="298"/>
      <c r="AB62" s="298"/>
      <c r="AC62" s="328"/>
    </row>
    <row r="63" spans="1:29" s="238" customFormat="1" ht="5.4" customHeight="1" x14ac:dyDescent="0.25">
      <c r="A63" s="14"/>
      <c r="B63" s="230"/>
      <c r="C63" s="229"/>
      <c r="D63" s="229"/>
      <c r="E63" s="229"/>
      <c r="F63" s="229"/>
      <c r="G63" s="229"/>
      <c r="H63" s="229"/>
      <c r="I63" s="229"/>
      <c r="J63" s="28"/>
      <c r="K63" s="14"/>
      <c r="L63" s="358"/>
      <c r="M63" s="359"/>
      <c r="N63" s="359"/>
      <c r="O63" s="359"/>
      <c r="P63" s="359"/>
      <c r="Q63" s="359"/>
      <c r="R63" s="359"/>
      <c r="S63" s="359"/>
      <c r="T63" s="28"/>
      <c r="U63" s="327"/>
      <c r="V63" s="333"/>
      <c r="W63" s="333"/>
      <c r="X63" s="333"/>
      <c r="Y63" s="298"/>
      <c r="Z63" s="298"/>
      <c r="AA63" s="298"/>
      <c r="AB63" s="298"/>
      <c r="AC63" s="328"/>
    </row>
    <row r="64" spans="1:29" s="231" customFormat="1" ht="22.95" customHeight="1" x14ac:dyDescent="0.25">
      <c r="A64" s="4"/>
      <c r="B64" s="469" t="str">
        <f>IF($H$12="x","  Falls ein Waldrand nachgebessert wird, sind evtl. die Baumstückzahlen aus dem 
  Basisantrag in qm umzurechnen und unter B.c) einzugeben.",
IF($H$14="x","  Falls ein Waldrand nachgebessert wird, sind evtl. die Baumstückzahlen aus dem 
  Basisantrag in qm umzurechnen und unter B.c) einzugeben.",""))</f>
        <v/>
      </c>
      <c r="C64" s="470"/>
      <c r="D64" s="470"/>
      <c r="E64" s="470"/>
      <c r="F64" s="470"/>
      <c r="G64" s="470"/>
      <c r="H64" s="470"/>
      <c r="I64" s="470"/>
      <c r="J64" s="28"/>
      <c r="K64" s="14"/>
      <c r="L64" s="353"/>
      <c r="M64" s="354"/>
      <c r="N64" s="354"/>
      <c r="O64" s="354"/>
      <c r="P64" s="354"/>
      <c r="Q64" s="354"/>
      <c r="R64" s="354"/>
      <c r="S64" s="354"/>
      <c r="T64" s="10"/>
      <c r="U64" s="327"/>
      <c r="V64" s="333"/>
      <c r="W64" s="333"/>
      <c r="X64" s="333"/>
      <c r="Y64" s="298"/>
      <c r="Z64" s="298"/>
      <c r="AA64" s="298"/>
      <c r="AB64" s="298"/>
      <c r="AC64" s="298"/>
    </row>
    <row r="65" spans="1:56" s="231" customFormat="1" ht="6" customHeight="1" thickBot="1" x14ac:dyDescent="0.3">
      <c r="A65" s="4"/>
      <c r="B65" s="460"/>
      <c r="C65" s="461"/>
      <c r="D65" s="461"/>
      <c r="E65" s="461"/>
      <c r="F65" s="461"/>
      <c r="G65" s="461"/>
      <c r="H65" s="461"/>
      <c r="I65" s="461"/>
      <c r="J65" s="50"/>
      <c r="K65" s="14"/>
      <c r="L65" s="458"/>
      <c r="M65" s="459"/>
      <c r="N65" s="459"/>
      <c r="O65" s="459"/>
      <c r="P65" s="459"/>
      <c r="Q65" s="459"/>
      <c r="R65" s="459"/>
      <c r="S65" s="459"/>
      <c r="T65" s="10"/>
      <c r="U65" s="327"/>
      <c r="V65" s="333"/>
      <c r="W65" s="333"/>
      <c r="X65" s="333"/>
      <c r="Y65" s="298"/>
      <c r="Z65" s="298"/>
      <c r="AA65" s="298"/>
      <c r="AB65" s="298"/>
      <c r="AC65" s="298"/>
    </row>
    <row r="66" spans="1:56" s="231" customFormat="1" ht="6" customHeight="1" x14ac:dyDescent="0.25">
      <c r="A66" s="4"/>
      <c r="B66" s="212"/>
      <c r="C66" s="198"/>
      <c r="D66" s="198"/>
      <c r="E66" s="198"/>
      <c r="F66" s="198"/>
      <c r="G66" s="198"/>
      <c r="H66" s="198"/>
      <c r="I66" s="198"/>
      <c r="J66" s="28"/>
      <c r="K66" s="14"/>
      <c r="L66" s="353"/>
      <c r="M66" s="354"/>
      <c r="N66" s="354"/>
      <c r="O66" s="354"/>
      <c r="P66" s="354"/>
      <c r="Q66" s="354"/>
      <c r="R66" s="354"/>
      <c r="S66" s="354"/>
      <c r="T66" s="10"/>
      <c r="U66" s="327"/>
      <c r="V66" s="333"/>
      <c r="W66" s="333"/>
      <c r="X66" s="333"/>
      <c r="Y66" s="298"/>
      <c r="Z66" s="298"/>
      <c r="AA66" s="298"/>
      <c r="AB66" s="298"/>
      <c r="AC66" s="298"/>
    </row>
    <row r="67" spans="1:56" s="231" customFormat="1" ht="29.25" customHeight="1" x14ac:dyDescent="0.25">
      <c r="A67" s="4"/>
      <c r="B67" s="504" t="str">
        <f>IF(F46&lt;&gt;"x","",
IF($F$46="x"," Aufforstung der Kalamitätsfläche hier nicht förderbar - 
Förderung bitte über Extremwetterfolgen-RL beantragen!",""))</f>
        <v/>
      </c>
      <c r="C67" s="505"/>
      <c r="D67" s="505"/>
      <c r="E67" s="505"/>
      <c r="F67" s="505"/>
      <c r="G67" s="505"/>
      <c r="H67" s="505"/>
      <c r="I67" s="505"/>
      <c r="J67" s="21"/>
      <c r="K67" s="2"/>
      <c r="L67" s="183"/>
      <c r="M67" s="14"/>
      <c r="N67" s="2"/>
      <c r="O67" s="2"/>
      <c r="P67" s="2"/>
      <c r="Q67" s="2"/>
      <c r="R67" s="3"/>
      <c r="S67" s="5"/>
      <c r="T67" s="10"/>
      <c r="U67" s="327"/>
      <c r="V67" s="333"/>
      <c r="W67" s="333"/>
      <c r="X67" s="333"/>
      <c r="Y67" s="298"/>
      <c r="Z67" s="298"/>
      <c r="AA67" s="298"/>
      <c r="AB67" s="298"/>
      <c r="AC67" s="298"/>
    </row>
    <row r="68" spans="1:56" s="231" customFormat="1" ht="25.95" customHeight="1" x14ac:dyDescent="0.25">
      <c r="A68" s="4"/>
      <c r="B68" s="456" t="str">
        <f>IF(G49="","",
IF(G57&lt;=0,"",
IF(G49&lt;50,"Anteil an NH und / oder nicht-heimischem LH des Vorbestandes muss 
mind. 50 % betragen, um NH und / oder heimisches LH zu fördern","")))</f>
        <v/>
      </c>
      <c r="C68" s="457"/>
      <c r="D68" s="457"/>
      <c r="E68" s="457"/>
      <c r="F68" s="457"/>
      <c r="G68" s="457"/>
      <c r="H68" s="457"/>
      <c r="I68" s="457"/>
      <c r="J68" s="21"/>
      <c r="K68" s="2"/>
      <c r="L68" s="1"/>
      <c r="M68" s="14"/>
      <c r="N68" s="2"/>
      <c r="O68" s="2"/>
      <c r="P68" s="2"/>
      <c r="Q68" s="2"/>
      <c r="R68" s="3"/>
      <c r="S68" s="5"/>
      <c r="T68" s="10"/>
      <c r="U68" s="327"/>
      <c r="V68" s="333"/>
      <c r="W68" s="333"/>
      <c r="X68" s="327"/>
      <c r="Y68" s="329"/>
      <c r="Z68" s="329"/>
      <c r="AA68" s="298"/>
      <c r="AB68" s="298"/>
      <c r="AC68" s="298"/>
    </row>
    <row r="69" spans="1:56" s="231" customFormat="1" x14ac:dyDescent="0.25">
      <c r="A69" s="4"/>
      <c r="B69" s="456" t="str">
        <f>IF(F29="","",
IF($E$88+$E$91&gt;0.2,"NH und/oder nicht heimisches LH im SG dürfen höchstens 20 % betragen",""))</f>
        <v/>
      </c>
      <c r="C69" s="457"/>
      <c r="D69" s="457"/>
      <c r="E69" s="457"/>
      <c r="F69" s="457"/>
      <c r="G69" s="457"/>
      <c r="H69" s="457"/>
      <c r="I69" s="457"/>
      <c r="J69" s="21"/>
      <c r="K69" s="2"/>
      <c r="L69" s="1"/>
      <c r="M69" s="14"/>
      <c r="N69" s="2"/>
      <c r="O69" s="2"/>
      <c r="P69" s="2"/>
      <c r="Q69" s="2"/>
      <c r="R69" s="3"/>
      <c r="S69" s="5"/>
      <c r="T69" s="10"/>
      <c r="U69" s="327"/>
      <c r="V69" s="333"/>
      <c r="W69" s="333"/>
      <c r="X69" s="333"/>
      <c r="Y69" s="298"/>
      <c r="Z69" s="298"/>
      <c r="AA69" s="298"/>
      <c r="AB69" s="298"/>
      <c r="AC69" s="298"/>
    </row>
    <row r="70" spans="1:56" s="191" customFormat="1" ht="13.5" customHeight="1" x14ac:dyDescent="0.25">
      <c r="A70" s="4"/>
      <c r="B70" s="456" t="str">
        <f>IF(F29="x","",
IF($E$88="","",
IF($E$91="","",
IF($E$88+$E$91&gt;0.35,"NH und/oder nicht heimisches LH im SG dürfen höchstens 35 % betragen",""))))</f>
        <v/>
      </c>
      <c r="C70" s="457"/>
      <c r="D70" s="457"/>
      <c r="E70" s="457"/>
      <c r="F70" s="457"/>
      <c r="G70" s="457"/>
      <c r="H70" s="457"/>
      <c r="I70" s="457"/>
      <c r="J70" s="21"/>
      <c r="K70" s="2"/>
      <c r="L70" s="1"/>
      <c r="M70" s="14"/>
      <c r="N70" s="2"/>
      <c r="O70" s="2"/>
      <c r="P70" s="2"/>
      <c r="Q70" s="2"/>
      <c r="R70" s="3"/>
      <c r="S70" s="5"/>
      <c r="T70" s="10"/>
      <c r="U70" s="327"/>
      <c r="V70" s="333"/>
      <c r="W70" s="333"/>
      <c r="X70" s="333"/>
      <c r="Y70" s="298"/>
      <c r="Z70" s="298"/>
      <c r="AA70" s="298"/>
      <c r="AB70" s="298"/>
      <c r="AC70" s="298"/>
    </row>
    <row r="71" spans="1:56" s="194" customFormat="1" ht="6.6" customHeight="1" thickBot="1" x14ac:dyDescent="0.3">
      <c r="A71" s="4"/>
      <c r="B71" s="460"/>
      <c r="C71" s="461"/>
      <c r="D71" s="461"/>
      <c r="E71" s="461"/>
      <c r="F71" s="461"/>
      <c r="G71" s="461"/>
      <c r="H71" s="461"/>
      <c r="I71" s="461"/>
      <c r="J71" s="50"/>
      <c r="K71" s="14"/>
      <c r="L71" s="458"/>
      <c r="M71" s="459"/>
      <c r="N71" s="459"/>
      <c r="O71" s="459"/>
      <c r="P71" s="459"/>
      <c r="Q71" s="459"/>
      <c r="R71" s="459"/>
      <c r="S71" s="459"/>
      <c r="T71" s="10"/>
      <c r="U71" s="327"/>
      <c r="V71" s="333"/>
      <c r="W71" s="333"/>
      <c r="X71" s="333"/>
      <c r="Y71" s="298"/>
      <c r="Z71" s="298"/>
      <c r="AA71" s="298"/>
      <c r="AB71" s="298"/>
      <c r="AC71" s="298"/>
    </row>
    <row r="72" spans="1:56" s="194" customFormat="1" ht="6.6" customHeight="1" x14ac:dyDescent="0.25">
      <c r="A72" s="4"/>
      <c r="B72" s="212"/>
      <c r="C72" s="198"/>
      <c r="D72" s="198"/>
      <c r="E72" s="198"/>
      <c r="F72" s="198"/>
      <c r="G72" s="198"/>
      <c r="H72" s="198"/>
      <c r="I72" s="198"/>
      <c r="J72" s="28"/>
      <c r="K72" s="14"/>
      <c r="L72" s="213"/>
      <c r="M72" s="49"/>
      <c r="N72" s="49"/>
      <c r="O72" s="49"/>
      <c r="P72" s="49"/>
      <c r="Q72" s="49"/>
      <c r="R72" s="49"/>
      <c r="S72" s="49"/>
      <c r="T72" s="10"/>
      <c r="U72" s="327"/>
      <c r="V72" s="333"/>
      <c r="W72" s="333"/>
      <c r="X72" s="333"/>
      <c r="Y72" s="298"/>
      <c r="Z72" s="298"/>
      <c r="AA72" s="298"/>
      <c r="AB72" s="298"/>
      <c r="AC72" s="298"/>
    </row>
    <row r="73" spans="1:56" s="4" customFormat="1" x14ac:dyDescent="0.25">
      <c r="B73" s="343" t="s">
        <v>101</v>
      </c>
      <c r="C73" s="339"/>
      <c r="D73" s="193"/>
      <c r="E73" s="193"/>
      <c r="F73" s="96"/>
      <c r="G73" s="95"/>
      <c r="H73" s="11"/>
      <c r="I73" s="12"/>
      <c r="J73" s="10"/>
      <c r="K73" s="6"/>
      <c r="L73" s="210"/>
      <c r="M73" s="211"/>
      <c r="N73" s="211"/>
      <c r="O73" s="211"/>
      <c r="P73" s="211"/>
      <c r="Q73" s="211"/>
      <c r="R73" s="211"/>
      <c r="S73" s="211"/>
      <c r="T73" s="10"/>
      <c r="U73" s="327"/>
      <c r="V73" s="333"/>
      <c r="W73" s="333"/>
      <c r="X73" s="333"/>
      <c r="Y73" s="298"/>
      <c r="Z73" s="298"/>
      <c r="AA73" s="298"/>
      <c r="AB73" s="298"/>
      <c r="AC73" s="298"/>
      <c r="AD73" s="189"/>
      <c r="AE73" s="189"/>
      <c r="AF73" s="189"/>
      <c r="AG73" s="189"/>
      <c r="AH73" s="189"/>
      <c r="AI73" s="189"/>
      <c r="AJ73" s="189"/>
      <c r="AK73" s="189"/>
      <c r="AL73" s="189"/>
      <c r="AM73" s="189"/>
      <c r="AN73" s="189"/>
      <c r="AO73" s="189"/>
      <c r="AP73" s="189"/>
      <c r="AQ73" s="189"/>
      <c r="AR73" s="189"/>
      <c r="AS73" s="189"/>
      <c r="AT73" s="189"/>
      <c r="AU73" s="189"/>
      <c r="AV73" s="189"/>
      <c r="AW73" s="189"/>
      <c r="AX73" s="189"/>
      <c r="AY73" s="189"/>
      <c r="AZ73" s="189"/>
      <c r="BA73" s="189"/>
      <c r="BB73" s="189"/>
      <c r="BC73" s="189"/>
      <c r="BD73" s="189"/>
    </row>
    <row r="74" spans="1:56" s="4" customFormat="1" x14ac:dyDescent="0.25">
      <c r="B74" s="343" t="s">
        <v>40</v>
      </c>
      <c r="C74" s="339"/>
      <c r="D74" s="193"/>
      <c r="E74" s="193"/>
      <c r="F74" s="96"/>
      <c r="G74" s="95"/>
      <c r="H74" s="446"/>
      <c r="I74" s="447"/>
      <c r="J74" s="10"/>
      <c r="K74" s="6"/>
      <c r="L74" s="210"/>
      <c r="M74" s="211"/>
      <c r="N74" s="211"/>
      <c r="O74" s="211"/>
      <c r="P74" s="211"/>
      <c r="Q74" s="211"/>
      <c r="R74" s="211"/>
      <c r="S74" s="211"/>
      <c r="T74" s="10"/>
      <c r="U74" s="327"/>
      <c r="V74" s="333"/>
      <c r="W74" s="333"/>
      <c r="X74" s="333"/>
      <c r="Y74" s="298"/>
      <c r="Z74" s="287"/>
      <c r="AA74" s="287"/>
      <c r="AB74" s="287"/>
      <c r="AC74" s="298"/>
      <c r="AD74" s="189"/>
      <c r="AE74" s="189"/>
      <c r="AF74" s="189"/>
      <c r="AG74" s="189"/>
      <c r="AH74" s="189"/>
      <c r="AI74" s="189"/>
      <c r="AJ74" s="189"/>
      <c r="AK74" s="189"/>
      <c r="AL74" s="189"/>
      <c r="AM74" s="189"/>
      <c r="AN74" s="189"/>
      <c r="AO74" s="189"/>
      <c r="AP74" s="189"/>
      <c r="AQ74" s="189"/>
      <c r="AR74" s="189"/>
      <c r="AS74" s="189"/>
      <c r="AT74" s="189"/>
      <c r="AU74" s="189"/>
      <c r="AV74" s="189"/>
      <c r="AW74" s="189"/>
      <c r="AX74" s="189"/>
      <c r="AY74" s="189"/>
      <c r="AZ74" s="189"/>
      <c r="BA74" s="189"/>
      <c r="BB74" s="189"/>
      <c r="BC74" s="189"/>
      <c r="BD74" s="189"/>
    </row>
    <row r="75" spans="1:56" s="189" customFormat="1" ht="6" customHeight="1" x14ac:dyDescent="0.25">
      <c r="A75" s="4"/>
      <c r="B75" s="190"/>
      <c r="C75" s="6"/>
      <c r="D75" s="4"/>
      <c r="E75" s="4"/>
      <c r="F75" s="15"/>
      <c r="G75" s="15"/>
      <c r="H75" s="15"/>
      <c r="I75" s="12"/>
      <c r="J75" s="10"/>
      <c r="K75" s="6"/>
      <c r="L75" s="190"/>
      <c r="M75" s="6"/>
      <c r="N75" s="4"/>
      <c r="O75" s="4"/>
      <c r="P75" s="15"/>
      <c r="Q75" s="15"/>
      <c r="R75" s="15"/>
      <c r="S75" s="12"/>
      <c r="T75" s="10"/>
      <c r="U75" s="327"/>
      <c r="V75" s="333"/>
      <c r="W75" s="333"/>
      <c r="X75" s="333"/>
      <c r="Y75" s="298"/>
      <c r="Z75" s="298"/>
      <c r="AA75" s="298"/>
      <c r="AB75" s="298"/>
      <c r="AC75" s="298"/>
    </row>
    <row r="76" spans="1:56" x14ac:dyDescent="0.25">
      <c r="B76" s="7" t="s">
        <v>17</v>
      </c>
      <c r="D76" s="14"/>
      <c r="E76" s="506"/>
      <c r="F76" s="507"/>
      <c r="G76" s="507"/>
      <c r="H76" s="507"/>
      <c r="I76" s="508"/>
      <c r="J76" s="10"/>
      <c r="K76" s="6"/>
      <c r="L76" s="7" t="s">
        <v>17</v>
      </c>
      <c r="M76" s="14"/>
      <c r="O76" s="464" t="str">
        <f>IF(ISBLANK(E76)," ",IF($P$37="J",E76," "))</f>
        <v xml:space="preserve"> </v>
      </c>
      <c r="P76" s="465"/>
      <c r="Q76" s="465"/>
      <c r="R76" s="466"/>
      <c r="S76" s="52"/>
      <c r="T76" s="10"/>
      <c r="U76" s="327"/>
      <c r="V76" s="333"/>
      <c r="W76" s="333"/>
      <c r="X76" s="333"/>
    </row>
    <row r="77" spans="1:56" s="4" customFormat="1" ht="8.4" customHeight="1" thickBot="1" x14ac:dyDescent="0.3">
      <c r="B77" s="458"/>
      <c r="C77" s="459"/>
      <c r="D77" s="459"/>
      <c r="E77" s="459"/>
      <c r="F77" s="459"/>
      <c r="G77" s="459"/>
      <c r="H77" s="459"/>
      <c r="I77" s="459"/>
      <c r="J77" s="50"/>
      <c r="K77" s="14"/>
      <c r="L77" s="458"/>
      <c r="M77" s="459"/>
      <c r="N77" s="459"/>
      <c r="O77" s="459"/>
      <c r="P77" s="459"/>
      <c r="Q77" s="459"/>
      <c r="R77" s="459"/>
      <c r="S77" s="459"/>
      <c r="T77" s="50"/>
      <c r="U77" s="332"/>
      <c r="V77" s="332"/>
      <c r="W77" s="332"/>
      <c r="X77" s="332"/>
      <c r="Y77" s="287"/>
      <c r="Z77" s="298"/>
      <c r="AA77" s="298"/>
      <c r="AB77" s="298"/>
      <c r="AC77" s="287"/>
    </row>
    <row r="78" spans="1:56" s="231" customFormat="1" ht="6" customHeight="1" x14ac:dyDescent="0.25">
      <c r="A78" s="4"/>
      <c r="B78" s="107"/>
      <c r="C78" s="108"/>
      <c r="D78" s="108"/>
      <c r="E78" s="109"/>
      <c r="F78" s="110"/>
      <c r="G78" s="111"/>
      <c r="H78" s="109"/>
      <c r="I78" s="110"/>
      <c r="J78" s="112"/>
      <c r="K78" s="6"/>
      <c r="L78" s="107"/>
      <c r="M78" s="108"/>
      <c r="N78" s="108"/>
      <c r="O78" s="109"/>
      <c r="P78" s="110"/>
      <c r="Q78" s="111"/>
      <c r="R78" s="109"/>
      <c r="S78" s="110"/>
      <c r="T78" s="112"/>
      <c r="U78" s="327"/>
      <c r="V78" s="333"/>
      <c r="W78" s="333"/>
      <c r="X78" s="333"/>
      <c r="Y78" s="298"/>
      <c r="Z78" s="287"/>
      <c r="AA78" s="287"/>
      <c r="AB78" s="287"/>
      <c r="AC78" s="298"/>
    </row>
    <row r="79" spans="1:56" s="231" customFormat="1" ht="15.6" x14ac:dyDescent="0.25">
      <c r="A79" s="58"/>
      <c r="B79" s="426" t="s">
        <v>92</v>
      </c>
      <c r="C79" s="427"/>
      <c r="D79" s="427"/>
      <c r="E79" s="427"/>
      <c r="F79" s="427"/>
      <c r="G79" s="427"/>
      <c r="H79" s="427"/>
      <c r="I79" s="427"/>
      <c r="J79" s="279"/>
      <c r="K79" s="280"/>
      <c r="L79" s="426" t="s">
        <v>73</v>
      </c>
      <c r="M79" s="427"/>
      <c r="N79" s="427"/>
      <c r="O79" s="427"/>
      <c r="P79" s="427"/>
      <c r="Q79" s="427"/>
      <c r="R79" s="427"/>
      <c r="S79" s="427"/>
      <c r="T79" s="74"/>
      <c r="U79" s="327"/>
      <c r="V79" s="333"/>
      <c r="W79" s="333"/>
      <c r="X79" s="333"/>
      <c r="Y79" s="298"/>
      <c r="Z79" s="287"/>
      <c r="AA79" s="287"/>
      <c r="AB79" s="287"/>
      <c r="AC79" s="298"/>
    </row>
    <row r="80" spans="1:56" s="231" customFormat="1" ht="6" customHeight="1" x14ac:dyDescent="0.25">
      <c r="A80" s="58"/>
      <c r="B80" s="239"/>
      <c r="C80" s="232"/>
      <c r="D80" s="232"/>
      <c r="E80" s="232"/>
      <c r="F80" s="232"/>
      <c r="G80" s="232"/>
      <c r="H80" s="232"/>
      <c r="I80" s="232"/>
      <c r="J80" s="74"/>
      <c r="K80" s="73"/>
      <c r="L80" s="239"/>
      <c r="M80" s="232"/>
      <c r="N80" s="232"/>
      <c r="O80" s="232"/>
      <c r="P80" s="232"/>
      <c r="Q80" s="232"/>
      <c r="R80" s="232"/>
      <c r="S80" s="232"/>
      <c r="T80" s="74"/>
      <c r="U80" s="327"/>
      <c r="V80" s="333"/>
      <c r="W80" s="333"/>
      <c r="X80" s="333"/>
      <c r="Y80" s="298"/>
      <c r="Z80" s="298"/>
      <c r="AA80" s="298"/>
      <c r="AB80" s="298"/>
      <c r="AC80" s="298"/>
    </row>
    <row r="81" spans="1:61" s="231" customFormat="1" x14ac:dyDescent="0.25">
      <c r="A81" s="58"/>
      <c r="B81" s="467" t="s">
        <v>84</v>
      </c>
      <c r="C81" s="468"/>
      <c r="D81" s="468"/>
      <c r="E81" s="468"/>
      <c r="F81" s="468"/>
      <c r="G81" s="468"/>
      <c r="H81" s="278"/>
      <c r="I81" s="344"/>
      <c r="J81" s="74"/>
      <c r="K81" s="73"/>
      <c r="L81" s="467" t="s">
        <v>84</v>
      </c>
      <c r="M81" s="468"/>
      <c r="N81" s="468"/>
      <c r="O81" s="468"/>
      <c r="P81" s="468"/>
      <c r="Q81" s="468"/>
      <c r="R81" s="278"/>
      <c r="S81" s="349" t="str">
        <f>IF($P$37="J",I81,"")</f>
        <v/>
      </c>
      <c r="T81" s="74"/>
      <c r="U81" s="327"/>
      <c r="V81" s="333"/>
      <c r="W81" s="333"/>
      <c r="X81" s="333"/>
      <c r="Y81" s="298"/>
      <c r="Z81" s="298"/>
      <c r="AA81" s="298"/>
      <c r="AB81" s="298"/>
      <c r="AC81" s="298"/>
    </row>
    <row r="82" spans="1:61" s="231" customFormat="1" ht="6" customHeight="1" x14ac:dyDescent="0.25">
      <c r="A82" s="58"/>
      <c r="B82" s="239"/>
      <c r="C82" s="277"/>
      <c r="D82" s="277"/>
      <c r="E82" s="277"/>
      <c r="F82" s="277"/>
      <c r="G82" s="277"/>
      <c r="H82" s="277"/>
      <c r="I82" s="277"/>
      <c r="J82" s="74"/>
      <c r="K82" s="73"/>
      <c r="L82" s="239"/>
      <c r="M82" s="277"/>
      <c r="N82" s="277"/>
      <c r="O82" s="277"/>
      <c r="P82" s="277"/>
      <c r="Q82" s="277"/>
      <c r="R82" s="277"/>
      <c r="S82" s="277"/>
      <c r="T82" s="74"/>
      <c r="U82" s="327"/>
      <c r="V82" s="333"/>
      <c r="W82" s="333"/>
      <c r="X82" s="333"/>
      <c r="Y82" s="298"/>
      <c r="Z82" s="298"/>
      <c r="AA82" s="298"/>
      <c r="AB82" s="298"/>
      <c r="AC82" s="298"/>
    </row>
    <row r="83" spans="1:61" s="58" customFormat="1" ht="13.2" customHeight="1" x14ac:dyDescent="0.25">
      <c r="B83" s="512" t="str">
        <f>IF($H$9="x","   Förderbetrag für A. Bodenvorbereitung:","")</f>
        <v/>
      </c>
      <c r="C83" s="513"/>
      <c r="D83" s="513"/>
      <c r="E83" s="513"/>
      <c r="F83" s="513"/>
      <c r="G83" s="513"/>
      <c r="H83" s="513"/>
      <c r="I83" s="305">
        <f>IF(H9="x",600*I81,0)</f>
        <v>0</v>
      </c>
      <c r="J83" s="10"/>
      <c r="K83" s="6"/>
      <c r="L83" s="467" t="str">
        <f>B83</f>
        <v/>
      </c>
      <c r="M83" s="514"/>
      <c r="N83" s="514"/>
      <c r="O83" s="514"/>
      <c r="P83" s="514"/>
      <c r="Q83" s="514"/>
      <c r="R83" s="514"/>
      <c r="S83" s="305">
        <f>IF($P$37="J",I83,0)</f>
        <v>0</v>
      </c>
      <c r="T83" s="10"/>
      <c r="U83" s="332"/>
      <c r="V83" s="332"/>
      <c r="W83" s="332"/>
      <c r="X83" s="332"/>
      <c r="Y83" s="287"/>
      <c r="Z83" s="298"/>
      <c r="AA83" s="298"/>
      <c r="AB83" s="298"/>
      <c r="AC83" s="287"/>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row>
    <row r="84" spans="1:61" s="4" customFormat="1" ht="8.4" customHeight="1" thickBot="1" x14ac:dyDescent="0.3">
      <c r="B84" s="458"/>
      <c r="C84" s="459"/>
      <c r="D84" s="459"/>
      <c r="E84" s="459"/>
      <c r="F84" s="459"/>
      <c r="G84" s="459"/>
      <c r="H84" s="459"/>
      <c r="I84" s="459"/>
      <c r="J84" s="50"/>
      <c r="K84" s="14"/>
      <c r="L84" s="458"/>
      <c r="M84" s="459"/>
      <c r="N84" s="459"/>
      <c r="O84" s="459"/>
      <c r="P84" s="459"/>
      <c r="Q84" s="459"/>
      <c r="R84" s="459"/>
      <c r="S84" s="459"/>
      <c r="T84" s="50"/>
      <c r="U84" s="332"/>
      <c r="V84" s="332"/>
      <c r="W84" s="332"/>
      <c r="X84" s="332"/>
      <c r="Y84" s="287"/>
      <c r="Z84" s="298"/>
      <c r="AA84" s="298"/>
      <c r="AB84" s="298"/>
      <c r="AC84" s="287"/>
    </row>
    <row r="85" spans="1:61" ht="6" customHeight="1" x14ac:dyDescent="0.25">
      <c r="B85" s="107"/>
      <c r="C85" s="108"/>
      <c r="D85" s="108"/>
      <c r="E85" s="109"/>
      <c r="F85" s="110"/>
      <c r="G85" s="111"/>
      <c r="H85" s="109"/>
      <c r="I85" s="110"/>
      <c r="J85" s="112"/>
      <c r="K85" s="6"/>
      <c r="L85" s="107"/>
      <c r="M85" s="108"/>
      <c r="N85" s="108"/>
      <c r="O85" s="109"/>
      <c r="P85" s="110"/>
      <c r="Q85" s="111"/>
      <c r="R85" s="109"/>
      <c r="S85" s="110"/>
      <c r="T85" s="112"/>
      <c r="U85" s="327"/>
      <c r="V85" s="333"/>
      <c r="W85" s="333"/>
      <c r="X85" s="333"/>
    </row>
    <row r="86" spans="1:61" ht="15.6" x14ac:dyDescent="0.25">
      <c r="A86" s="58"/>
      <c r="B86" s="426" t="s">
        <v>74</v>
      </c>
      <c r="C86" s="427"/>
      <c r="D86" s="427"/>
      <c r="E86" s="427"/>
      <c r="F86" s="427"/>
      <c r="G86" s="427"/>
      <c r="H86" s="427"/>
      <c r="I86" s="427"/>
      <c r="J86" s="279"/>
      <c r="K86" s="280"/>
      <c r="L86" s="426" t="s">
        <v>74</v>
      </c>
      <c r="M86" s="427"/>
      <c r="N86" s="427"/>
      <c r="O86" s="427"/>
      <c r="P86" s="427"/>
      <c r="Q86" s="427"/>
      <c r="R86" s="427"/>
      <c r="S86" s="427"/>
      <c r="T86" s="74"/>
      <c r="U86" s="327"/>
      <c r="V86" s="333"/>
      <c r="W86" s="333"/>
      <c r="X86" s="333"/>
    </row>
    <row r="87" spans="1:61" ht="3.75" customHeight="1" x14ac:dyDescent="0.25">
      <c r="A87" s="58"/>
      <c r="B87" s="81"/>
      <c r="C87" s="98"/>
      <c r="D87" s="98"/>
      <c r="E87" s="98"/>
      <c r="F87" s="98"/>
      <c r="G87" s="98"/>
      <c r="H87" s="98"/>
      <c r="I87" s="98"/>
      <c r="J87" s="74"/>
      <c r="K87" s="73"/>
      <c r="L87" s="81"/>
      <c r="M87" s="98"/>
      <c r="N87" s="98"/>
      <c r="O87" s="98"/>
      <c r="P87" s="98"/>
      <c r="Q87" s="98"/>
      <c r="R87" s="98"/>
      <c r="S87" s="98"/>
      <c r="T87" s="74"/>
      <c r="U87" s="327"/>
      <c r="V87" s="333"/>
      <c r="W87" s="333"/>
      <c r="X87" s="333"/>
    </row>
    <row r="88" spans="1:61" ht="12" customHeight="1" x14ac:dyDescent="0.25">
      <c r="B88" s="428" t="s">
        <v>104</v>
      </c>
      <c r="C88" s="455"/>
      <c r="D88" s="455"/>
      <c r="E88" s="120" t="str">
        <f>IF(G57="","",G57/G54)</f>
        <v/>
      </c>
      <c r="F88" s="455" t="s">
        <v>94</v>
      </c>
      <c r="G88" s="455"/>
      <c r="H88" s="455"/>
      <c r="I88" s="455"/>
      <c r="J88" s="10"/>
      <c r="K88" s="6"/>
      <c r="L88" s="428" t="s">
        <v>104</v>
      </c>
      <c r="M88" s="455"/>
      <c r="N88" s="455"/>
      <c r="O88" s="120" t="str">
        <f>IF(Q54=0,"",IF(Q57=0,"",IF($P$37="J",Q57/Q54,"")))</f>
        <v/>
      </c>
      <c r="P88" s="455" t="s">
        <v>94</v>
      </c>
      <c r="Q88" s="455"/>
      <c r="R88" s="455"/>
      <c r="S88" s="455"/>
      <c r="T88" s="10"/>
      <c r="U88" s="327"/>
      <c r="V88" s="333"/>
      <c r="W88" s="333"/>
      <c r="X88" s="333"/>
    </row>
    <row r="89" spans="1:61" ht="12" customHeight="1" x14ac:dyDescent="0.25">
      <c r="B89" s="428"/>
      <c r="C89" s="455"/>
      <c r="D89" s="455"/>
      <c r="E89" s="124"/>
      <c r="F89" s="455"/>
      <c r="G89" s="455"/>
      <c r="H89" s="455"/>
      <c r="I89" s="455"/>
      <c r="J89" s="10"/>
      <c r="K89" s="6"/>
      <c r="L89" s="428"/>
      <c r="M89" s="455"/>
      <c r="N89" s="455"/>
      <c r="O89" s="124"/>
      <c r="P89" s="455"/>
      <c r="Q89" s="455"/>
      <c r="R89" s="455"/>
      <c r="S89" s="455"/>
      <c r="T89" s="10"/>
      <c r="U89" s="327"/>
      <c r="V89" s="333"/>
      <c r="W89" s="333"/>
      <c r="X89" s="333"/>
    </row>
    <row r="90" spans="1:61" s="231" customFormat="1" ht="5.25" customHeight="1" x14ac:dyDescent="0.25">
      <c r="A90" s="4"/>
      <c r="B90" s="286"/>
      <c r="C90" s="294"/>
      <c r="D90" s="294"/>
      <c r="E90" s="124"/>
      <c r="F90" s="324"/>
      <c r="G90" s="324"/>
      <c r="H90" s="324"/>
      <c r="I90" s="324"/>
      <c r="J90" s="10"/>
      <c r="K90" s="6"/>
      <c r="L90" s="325"/>
      <c r="M90" s="324"/>
      <c r="N90" s="324"/>
      <c r="O90" s="124"/>
      <c r="P90" s="351"/>
      <c r="Q90" s="351"/>
      <c r="R90" s="351"/>
      <c r="S90" s="351"/>
      <c r="T90" s="10"/>
      <c r="U90" s="327"/>
      <c r="V90" s="333"/>
      <c r="W90" s="333"/>
      <c r="X90" s="333"/>
      <c r="Y90" s="298"/>
      <c r="Z90" s="298"/>
      <c r="AA90" s="298"/>
      <c r="AB90" s="298"/>
      <c r="AC90" s="298"/>
    </row>
    <row r="91" spans="1:61" s="231" customFormat="1" ht="12" customHeight="1" x14ac:dyDescent="0.25">
      <c r="A91" s="4"/>
      <c r="B91" s="428" t="s">
        <v>95</v>
      </c>
      <c r="C91" s="455" t="s">
        <v>93</v>
      </c>
      <c r="D91" s="455"/>
      <c r="E91" s="120" t="str">
        <f>IF(G60="","",G60/G54)</f>
        <v/>
      </c>
      <c r="F91" s="455" t="s">
        <v>94</v>
      </c>
      <c r="G91" s="455"/>
      <c r="H91" s="455"/>
      <c r="I91" s="455"/>
      <c r="J91" s="10"/>
      <c r="K91" s="6"/>
      <c r="L91" s="428" t="s">
        <v>95</v>
      </c>
      <c r="M91" s="455" t="s">
        <v>93</v>
      </c>
      <c r="N91" s="455"/>
      <c r="O91" s="120" t="str">
        <f>IF(Q57=0,"",IF(Q60=0,"",IF($P$37="J",Q60/Q57,"")))</f>
        <v/>
      </c>
      <c r="P91" s="455" t="s">
        <v>94</v>
      </c>
      <c r="Q91" s="455"/>
      <c r="R91" s="455"/>
      <c r="S91" s="455"/>
      <c r="T91" s="10"/>
      <c r="U91" s="327"/>
      <c r="V91" s="333"/>
      <c r="W91" s="333"/>
      <c r="X91" s="333"/>
      <c r="Y91" s="298"/>
      <c r="Z91" s="298"/>
      <c r="AA91" s="298"/>
      <c r="AB91" s="298"/>
      <c r="AC91" s="298"/>
    </row>
    <row r="92" spans="1:61" s="231" customFormat="1" ht="12" customHeight="1" x14ac:dyDescent="0.25">
      <c r="A92" s="4"/>
      <c r="B92" s="428"/>
      <c r="C92" s="455"/>
      <c r="D92" s="455"/>
      <c r="E92" s="322"/>
      <c r="F92" s="455"/>
      <c r="G92" s="455"/>
      <c r="H92" s="455"/>
      <c r="I92" s="455"/>
      <c r="J92" s="10"/>
      <c r="K92" s="6"/>
      <c r="L92" s="428"/>
      <c r="M92" s="455"/>
      <c r="N92" s="455"/>
      <c r="O92" s="124"/>
      <c r="P92" s="455"/>
      <c r="Q92" s="455"/>
      <c r="R92" s="455"/>
      <c r="S92" s="455"/>
      <c r="T92" s="10"/>
      <c r="U92" s="327"/>
      <c r="V92" s="333"/>
      <c r="W92" s="333"/>
      <c r="X92" s="333"/>
      <c r="Y92" s="298"/>
      <c r="Z92" s="298"/>
      <c r="AA92" s="298"/>
      <c r="AB92" s="298"/>
      <c r="AC92" s="298"/>
    </row>
    <row r="93" spans="1:61" s="231" customFormat="1" ht="6" customHeight="1" thickBot="1" x14ac:dyDescent="0.3">
      <c r="B93" s="397"/>
      <c r="C93" s="398"/>
      <c r="D93" s="398"/>
      <c r="E93" s="399"/>
      <c r="F93" s="398"/>
      <c r="G93" s="398"/>
      <c r="H93" s="398"/>
      <c r="I93" s="398"/>
      <c r="J93" s="400"/>
      <c r="K93" s="401"/>
      <c r="L93" s="397"/>
      <c r="M93" s="398"/>
      <c r="N93" s="398"/>
      <c r="O93" s="402"/>
      <c r="P93" s="398"/>
      <c r="Q93" s="398"/>
      <c r="R93" s="398"/>
      <c r="S93" s="398"/>
      <c r="T93" s="400"/>
      <c r="U93" s="327"/>
      <c r="V93" s="333"/>
      <c r="W93" s="333"/>
      <c r="X93" s="333"/>
      <c r="Y93" s="298"/>
      <c r="Z93" s="298"/>
      <c r="AA93" s="298"/>
      <c r="AB93" s="298"/>
      <c r="AC93" s="298"/>
    </row>
    <row r="94" spans="1:61" s="231" customFormat="1" ht="12" customHeight="1" thickTop="1" thickBot="1" x14ac:dyDescent="0.3">
      <c r="B94" s="416" t="s">
        <v>151</v>
      </c>
      <c r="C94" s="417"/>
      <c r="D94" s="417"/>
      <c r="E94" s="417"/>
      <c r="F94" s="350"/>
      <c r="G94" s="403" t="s">
        <v>5</v>
      </c>
      <c r="H94" s="350" t="str">
        <f>IF(F94="","x","")</f>
        <v>x</v>
      </c>
      <c r="I94" s="404" t="s">
        <v>4</v>
      </c>
      <c r="J94" s="400"/>
      <c r="K94" s="401"/>
      <c r="L94" s="416" t="s">
        <v>151</v>
      </c>
      <c r="M94" s="417"/>
      <c r="N94" s="417"/>
      <c r="O94" s="417"/>
      <c r="P94" s="350"/>
      <c r="Q94" s="403" t="s">
        <v>5</v>
      </c>
      <c r="R94" s="350" t="str">
        <f>IF(P94="","x","")</f>
        <v>x</v>
      </c>
      <c r="S94" s="404" t="s">
        <v>4</v>
      </c>
      <c r="T94" s="400"/>
      <c r="U94" s="327"/>
      <c r="V94" s="333"/>
      <c r="W94" s="333"/>
      <c r="X94" s="333"/>
      <c r="Y94" s="298"/>
      <c r="Z94" s="298"/>
      <c r="AA94" s="298"/>
      <c r="AB94" s="298"/>
      <c r="AC94" s="298"/>
    </row>
    <row r="95" spans="1:61" s="231" customFormat="1" ht="12" customHeight="1" thickTop="1" x14ac:dyDescent="0.25">
      <c r="B95" s="416"/>
      <c r="C95" s="417"/>
      <c r="D95" s="417"/>
      <c r="E95" s="417"/>
      <c r="F95" s="398"/>
      <c r="G95" s="398"/>
      <c r="H95" s="398"/>
      <c r="I95" s="398"/>
      <c r="J95" s="400"/>
      <c r="K95" s="401"/>
      <c r="L95" s="416"/>
      <c r="M95" s="417"/>
      <c r="N95" s="417"/>
      <c r="O95" s="417"/>
      <c r="P95" s="398"/>
      <c r="Q95" s="398"/>
      <c r="R95" s="398"/>
      <c r="S95" s="398"/>
      <c r="T95" s="400"/>
      <c r="U95" s="327"/>
      <c r="V95" s="333"/>
      <c r="W95" s="333"/>
      <c r="X95" s="333"/>
      <c r="Y95" s="298"/>
      <c r="Z95" s="298"/>
      <c r="AA95" s="298"/>
      <c r="AB95" s="298"/>
      <c r="AC95" s="298"/>
    </row>
    <row r="96" spans="1:61" s="231" customFormat="1" ht="12" customHeight="1" x14ac:dyDescent="0.25">
      <c r="B96" s="405" t="s">
        <v>152</v>
      </c>
      <c r="C96" s="398"/>
      <c r="D96" s="398"/>
      <c r="E96" s="399"/>
      <c r="F96" s="398"/>
      <c r="G96" s="398"/>
      <c r="H96" s="398"/>
      <c r="I96" s="398"/>
      <c r="J96" s="400"/>
      <c r="K96" s="401"/>
      <c r="L96" s="405" t="s">
        <v>152</v>
      </c>
      <c r="M96" s="398"/>
      <c r="N96" s="398"/>
      <c r="O96" s="399"/>
      <c r="P96" s="398"/>
      <c r="Q96" s="398"/>
      <c r="R96" s="398"/>
      <c r="S96" s="398"/>
      <c r="T96" s="400"/>
      <c r="U96" s="327"/>
      <c r="V96" s="333"/>
      <c r="W96" s="333"/>
      <c r="X96" s="333"/>
      <c r="Y96" s="298"/>
      <c r="Z96" s="298"/>
      <c r="AA96" s="298"/>
      <c r="AB96" s="298"/>
      <c r="AC96" s="298"/>
    </row>
    <row r="97" spans="1:29" s="231" customFormat="1" ht="4.5" customHeight="1" x14ac:dyDescent="0.25">
      <c r="B97" s="406"/>
      <c r="C97" s="401"/>
      <c r="E97" s="407"/>
      <c r="F97" s="408"/>
      <c r="G97" s="409"/>
      <c r="H97" s="409"/>
      <c r="I97" s="409"/>
      <c r="J97" s="400"/>
      <c r="K97" s="401"/>
      <c r="L97" s="406"/>
      <c r="M97" s="401"/>
      <c r="O97" s="407"/>
      <c r="P97" s="408"/>
      <c r="Q97" s="409"/>
      <c r="R97" s="409"/>
      <c r="S97" s="409"/>
      <c r="T97" s="400"/>
      <c r="U97" s="327"/>
      <c r="V97" s="333"/>
      <c r="W97" s="333"/>
      <c r="X97" s="333"/>
      <c r="Y97" s="298"/>
      <c r="Z97" s="298"/>
      <c r="AA97" s="298"/>
      <c r="AB97" s="298"/>
      <c r="AC97" s="298"/>
    </row>
    <row r="98" spans="1:29" ht="20.399999999999999" customHeight="1" thickBot="1" x14ac:dyDescent="0.3">
      <c r="A98" s="32"/>
      <c r="B98" s="334" t="s">
        <v>54</v>
      </c>
      <c r="C98" s="579" t="s">
        <v>0</v>
      </c>
      <c r="D98" s="580"/>
      <c r="E98" s="581" t="s">
        <v>26</v>
      </c>
      <c r="F98" s="582"/>
      <c r="G98" s="335" t="s">
        <v>1</v>
      </c>
      <c r="H98" s="299" t="s">
        <v>8</v>
      </c>
      <c r="I98" s="336" t="s">
        <v>23</v>
      </c>
      <c r="J98" s="118"/>
      <c r="K98" s="119"/>
      <c r="L98" s="334" t="s">
        <v>54</v>
      </c>
      <c r="M98" s="579" t="s">
        <v>0</v>
      </c>
      <c r="N98" s="580"/>
      <c r="O98" s="581" t="s">
        <v>26</v>
      </c>
      <c r="P98" s="582"/>
      <c r="Q98" s="335" t="s">
        <v>1</v>
      </c>
      <c r="R98" s="299" t="s">
        <v>8</v>
      </c>
      <c r="S98" s="336" t="s">
        <v>23</v>
      </c>
      <c r="T98" s="31"/>
      <c r="U98" s="327"/>
      <c r="V98" s="333"/>
      <c r="W98" s="333"/>
      <c r="X98" s="333"/>
    </row>
    <row r="99" spans="1:29" ht="14.1" customHeight="1" x14ac:dyDescent="0.25">
      <c r="B99" s="296" t="s">
        <v>55</v>
      </c>
      <c r="C99" s="410" t="str">
        <f>VLOOKUP($B99,$B$261:$O$267,2,FALSE)</f>
        <v xml:space="preserve">  </v>
      </c>
      <c r="D99" s="411"/>
      <c r="E99" s="412"/>
      <c r="F99" s="413"/>
      <c r="G99" s="71"/>
      <c r="H99" s="297" t="str">
        <f>IF($B99=".","",
IF($E$88&gt;0.35,
0,
IF($F$94="x",
VLOOKUP($B99,$B$261:$P$267,12,FALSE),
VLOOKUP($B99,$B$261:$P$267,6,FALSE)
)))</f>
        <v/>
      </c>
      <c r="I99" s="309" t="str">
        <f>IF(ISNUMBER(H99),G99*H99," ")</f>
        <v xml:space="preserve"> </v>
      </c>
      <c r="J99" s="79"/>
      <c r="K99" s="80"/>
      <c r="L99" s="348" t="str">
        <f t="shared" ref="L99:L105" si="0">IF($P$37="J",B99,".")</f>
        <v>.</v>
      </c>
      <c r="M99" s="410" t="str">
        <f>IF($P$37="J",C99,VLOOKUP($L99,$B$261:$O$267,2,FALSE))</f>
        <v xml:space="preserve">  </v>
      </c>
      <c r="N99" s="411"/>
      <c r="O99" s="414" t="str">
        <f>IF($P$37="J",
IF(E99="","",E99),"")</f>
        <v/>
      </c>
      <c r="P99" s="415"/>
      <c r="Q99" s="60" t="str">
        <f>IF(G99&lt;&gt;0,G99,IF($P$37="J",G99,""))</f>
        <v/>
      </c>
      <c r="R99" s="297" t="str">
        <f>IF($L99=".","",
IF($O$88&gt;0.35,
0,
IF($R$94="x",
VLOOKUP($L99,$B$261:$P$267,12,FALSE),
VLOOKUP($L99,$B$261:$P$267,6,FALSE)
)))</f>
        <v/>
      </c>
      <c r="S99" s="309" t="str">
        <f>IF(ISNUMBER(R99),Q99*R99," ")</f>
        <v xml:space="preserve"> </v>
      </c>
      <c r="T99" s="31"/>
      <c r="U99" s="327"/>
      <c r="V99" s="333"/>
      <c r="W99" s="333"/>
      <c r="X99" s="333"/>
    </row>
    <row r="100" spans="1:29" ht="14.1" customHeight="1" x14ac:dyDescent="0.25">
      <c r="B100" s="296" t="s">
        <v>55</v>
      </c>
      <c r="C100" s="410" t="str">
        <f t="shared" ref="C100:C105" si="1">VLOOKUP($B100,$B$261:$O$267,2,FALSE)</f>
        <v xml:space="preserve">  </v>
      </c>
      <c r="D100" s="411"/>
      <c r="E100" s="412"/>
      <c r="F100" s="413"/>
      <c r="G100" s="71"/>
      <c r="H100" s="297" t="str">
        <f t="shared" ref="H100:H105" si="2">IF($B100=".","",
IF($E$88&gt;0.35,
0,
IF($F$94="x",
VLOOKUP($B100,$B$261:$P$267,12,FALSE),
VLOOKUP($B100,$B$261:$P$267,6,FALSE)
)))</f>
        <v/>
      </c>
      <c r="I100" s="310" t="str">
        <f t="shared" ref="I100:I105" si="3">IF(ISNUMBER(H100),G100*H100," ")</f>
        <v xml:space="preserve"> </v>
      </c>
      <c r="J100" s="79"/>
      <c r="K100" s="80"/>
      <c r="L100" s="348" t="str">
        <f t="shared" si="0"/>
        <v>.</v>
      </c>
      <c r="M100" s="410" t="str">
        <f t="shared" ref="M100:M105" si="4">IF($P$37="J",C100,VLOOKUP($L100,$B$261:$O$267,2,FALSE))</f>
        <v xml:space="preserve">  </v>
      </c>
      <c r="N100" s="411"/>
      <c r="O100" s="414" t="str">
        <f t="shared" ref="O100:O105" si="5">IF($P$37="J",
IF(E100="","",E100),"")</f>
        <v/>
      </c>
      <c r="P100" s="415"/>
      <c r="Q100" s="60" t="str">
        <f t="shared" ref="Q100:Q105" si="6">IF(G100&lt;&gt;0,G100,IF($P$37="J",G100,""))</f>
        <v/>
      </c>
      <c r="R100" s="297" t="str">
        <f t="shared" ref="R100:R105" si="7">IF($L100=".","",
IF($O$88&gt;0.35,
0,
IF($R$94="x",
VLOOKUP($L100,$B$261:$P$267,12,FALSE),
VLOOKUP($L100,$B$261:$P$267,6,FALSE)
)))</f>
        <v/>
      </c>
      <c r="S100" s="310" t="str">
        <f t="shared" ref="S100:S105" si="8">IF(ISNUMBER(R100),Q100*R100," ")</f>
        <v xml:space="preserve"> </v>
      </c>
      <c r="T100" s="31"/>
      <c r="U100" s="327"/>
      <c r="V100" s="333"/>
      <c r="W100" s="333"/>
      <c r="X100" s="333"/>
    </row>
    <row r="101" spans="1:29" ht="14.1" customHeight="1" x14ac:dyDescent="0.25">
      <c r="B101" s="296" t="s">
        <v>55</v>
      </c>
      <c r="C101" s="410" t="str">
        <f t="shared" si="1"/>
        <v xml:space="preserve">  </v>
      </c>
      <c r="D101" s="411"/>
      <c r="E101" s="412"/>
      <c r="F101" s="413"/>
      <c r="G101" s="71"/>
      <c r="H101" s="297" t="str">
        <f t="shared" si="2"/>
        <v/>
      </c>
      <c r="I101" s="310" t="str">
        <f t="shared" si="3"/>
        <v xml:space="preserve"> </v>
      </c>
      <c r="J101" s="10"/>
      <c r="K101" s="6"/>
      <c r="L101" s="348" t="str">
        <f t="shared" si="0"/>
        <v>.</v>
      </c>
      <c r="M101" s="410" t="str">
        <f t="shared" si="4"/>
        <v xml:space="preserve">  </v>
      </c>
      <c r="N101" s="411"/>
      <c r="O101" s="414" t="str">
        <f t="shared" si="5"/>
        <v/>
      </c>
      <c r="P101" s="415"/>
      <c r="Q101" s="60" t="str">
        <f t="shared" si="6"/>
        <v/>
      </c>
      <c r="R101" s="297" t="str">
        <f t="shared" si="7"/>
        <v/>
      </c>
      <c r="S101" s="310" t="str">
        <f t="shared" si="8"/>
        <v xml:space="preserve"> </v>
      </c>
      <c r="T101" s="31"/>
      <c r="U101" s="327"/>
      <c r="V101" s="333"/>
      <c r="W101" s="333"/>
      <c r="X101" s="333"/>
    </row>
    <row r="102" spans="1:29" ht="14.1" customHeight="1" x14ac:dyDescent="0.25">
      <c r="B102" s="296" t="s">
        <v>55</v>
      </c>
      <c r="C102" s="410" t="str">
        <f t="shared" si="1"/>
        <v xml:space="preserve">  </v>
      </c>
      <c r="D102" s="411"/>
      <c r="E102" s="412"/>
      <c r="F102" s="413"/>
      <c r="G102" s="71"/>
      <c r="H102" s="297" t="str">
        <f t="shared" si="2"/>
        <v/>
      </c>
      <c r="I102" s="310" t="str">
        <f t="shared" si="3"/>
        <v xml:space="preserve"> </v>
      </c>
      <c r="J102" s="79"/>
      <c r="K102" s="80"/>
      <c r="L102" s="348" t="str">
        <f t="shared" si="0"/>
        <v>.</v>
      </c>
      <c r="M102" s="410" t="str">
        <f t="shared" si="4"/>
        <v xml:space="preserve">  </v>
      </c>
      <c r="N102" s="411"/>
      <c r="O102" s="414" t="str">
        <f t="shared" si="5"/>
        <v/>
      </c>
      <c r="P102" s="415"/>
      <c r="Q102" s="60" t="str">
        <f t="shared" si="6"/>
        <v/>
      </c>
      <c r="R102" s="297" t="str">
        <f t="shared" si="7"/>
        <v/>
      </c>
      <c r="S102" s="310" t="str">
        <f>IF(ISNUMBER(R102),Q102*R102," ")</f>
        <v xml:space="preserve"> </v>
      </c>
      <c r="T102" s="31"/>
      <c r="U102" s="327"/>
      <c r="V102" s="333"/>
      <c r="W102" s="333"/>
      <c r="X102" s="333"/>
    </row>
    <row r="103" spans="1:29" ht="14.1" customHeight="1" x14ac:dyDescent="0.25">
      <c r="B103" s="296" t="s">
        <v>55</v>
      </c>
      <c r="C103" s="410" t="str">
        <f t="shared" si="1"/>
        <v xml:space="preserve">  </v>
      </c>
      <c r="D103" s="411"/>
      <c r="E103" s="412"/>
      <c r="F103" s="413"/>
      <c r="G103" s="60"/>
      <c r="H103" s="297" t="str">
        <f t="shared" si="2"/>
        <v/>
      </c>
      <c r="I103" s="310" t="str">
        <f t="shared" si="3"/>
        <v xml:space="preserve"> </v>
      </c>
      <c r="J103" s="10"/>
      <c r="K103" s="6"/>
      <c r="L103" s="348" t="str">
        <f t="shared" si="0"/>
        <v>.</v>
      </c>
      <c r="M103" s="410" t="str">
        <f t="shared" si="4"/>
        <v xml:space="preserve">  </v>
      </c>
      <c r="N103" s="411"/>
      <c r="O103" s="414" t="str">
        <f t="shared" si="5"/>
        <v/>
      </c>
      <c r="P103" s="415"/>
      <c r="Q103" s="60" t="str">
        <f t="shared" si="6"/>
        <v/>
      </c>
      <c r="R103" s="297" t="str">
        <f t="shared" si="7"/>
        <v/>
      </c>
      <c r="S103" s="310" t="str">
        <f>IF(ISNUMBER(R103),Q103*R103," ")</f>
        <v xml:space="preserve"> </v>
      </c>
      <c r="T103" s="31"/>
      <c r="U103" s="327"/>
      <c r="V103" s="333"/>
      <c r="W103" s="333"/>
      <c r="X103" s="333"/>
    </row>
    <row r="104" spans="1:29" ht="14.1" customHeight="1" x14ac:dyDescent="0.25">
      <c r="B104" s="296" t="s">
        <v>55</v>
      </c>
      <c r="C104" s="410" t="str">
        <f t="shared" si="1"/>
        <v xml:space="preserve">  </v>
      </c>
      <c r="D104" s="411"/>
      <c r="E104" s="412"/>
      <c r="F104" s="413"/>
      <c r="G104" s="60"/>
      <c r="H104" s="297" t="str">
        <f t="shared" si="2"/>
        <v/>
      </c>
      <c r="I104" s="310" t="str">
        <f t="shared" si="3"/>
        <v xml:space="preserve"> </v>
      </c>
      <c r="J104" s="10"/>
      <c r="K104" s="6"/>
      <c r="L104" s="348" t="str">
        <f t="shared" si="0"/>
        <v>.</v>
      </c>
      <c r="M104" s="410" t="str">
        <f t="shared" si="4"/>
        <v xml:space="preserve">  </v>
      </c>
      <c r="N104" s="411"/>
      <c r="O104" s="414" t="str">
        <f t="shared" si="5"/>
        <v/>
      </c>
      <c r="P104" s="415"/>
      <c r="Q104" s="60" t="str">
        <f t="shared" si="6"/>
        <v/>
      </c>
      <c r="R104" s="297" t="str">
        <f t="shared" si="7"/>
        <v/>
      </c>
      <c r="S104" s="310" t="str">
        <f t="shared" si="8"/>
        <v xml:space="preserve"> </v>
      </c>
      <c r="T104" s="31"/>
      <c r="U104" s="327"/>
      <c r="V104" s="333"/>
      <c r="W104" s="333"/>
      <c r="X104" s="333"/>
    </row>
    <row r="105" spans="1:29" ht="14.1" customHeight="1" x14ac:dyDescent="0.25">
      <c r="B105" s="296" t="s">
        <v>55</v>
      </c>
      <c r="C105" s="410" t="str">
        <f t="shared" si="1"/>
        <v xml:space="preserve">  </v>
      </c>
      <c r="D105" s="411"/>
      <c r="E105" s="412"/>
      <c r="F105" s="413"/>
      <c r="G105" s="60"/>
      <c r="H105" s="297" t="str">
        <f t="shared" si="2"/>
        <v/>
      </c>
      <c r="I105" s="310" t="str">
        <f t="shared" si="3"/>
        <v xml:space="preserve"> </v>
      </c>
      <c r="J105" s="10"/>
      <c r="K105" s="6"/>
      <c r="L105" s="348" t="str">
        <f t="shared" si="0"/>
        <v>.</v>
      </c>
      <c r="M105" s="410" t="str">
        <f t="shared" si="4"/>
        <v xml:space="preserve">  </v>
      </c>
      <c r="N105" s="411"/>
      <c r="O105" s="414" t="str">
        <f t="shared" si="5"/>
        <v/>
      </c>
      <c r="P105" s="415"/>
      <c r="Q105" s="60" t="str">
        <f t="shared" si="6"/>
        <v/>
      </c>
      <c r="R105" s="297" t="str">
        <f t="shared" si="7"/>
        <v/>
      </c>
      <c r="S105" s="310" t="str">
        <f t="shared" si="8"/>
        <v xml:space="preserve"> </v>
      </c>
      <c r="T105" s="31"/>
      <c r="U105" s="327"/>
      <c r="V105" s="333"/>
      <c r="W105" s="333"/>
      <c r="X105" s="333"/>
    </row>
    <row r="106" spans="1:29" ht="4.95" customHeight="1" x14ac:dyDescent="0.25">
      <c r="B106" s="18"/>
      <c r="C106" s="6"/>
      <c r="D106" s="8"/>
      <c r="E106" s="8"/>
      <c r="F106" s="8"/>
      <c r="G106" s="8"/>
      <c r="H106" s="9"/>
      <c r="I106" s="311"/>
      <c r="J106" s="10"/>
      <c r="K106" s="6"/>
      <c r="L106" s="18"/>
      <c r="M106" s="6"/>
      <c r="N106" s="8"/>
      <c r="O106" s="8"/>
      <c r="P106" s="8"/>
      <c r="Q106" s="8"/>
      <c r="R106" s="9"/>
      <c r="S106" s="311"/>
      <c r="T106" s="10"/>
      <c r="U106" s="327"/>
      <c r="V106" s="333"/>
      <c r="W106" s="333"/>
      <c r="X106" s="333"/>
    </row>
    <row r="107" spans="1:29" ht="15" customHeight="1" x14ac:dyDescent="0.25">
      <c r="B107" s="93" t="s">
        <v>90</v>
      </c>
      <c r="C107" s="93"/>
      <c r="D107" s="93"/>
      <c r="E107" s="93"/>
      <c r="F107" s="75"/>
      <c r="G107" s="106"/>
      <c r="H107" s="70"/>
      <c r="I107" s="308">
        <f>IF(SUM(I99:I105)=0,0,SUM(I99:I105))</f>
        <v>0</v>
      </c>
      <c r="J107" s="103"/>
      <c r="K107" s="104"/>
      <c r="L107" s="93" t="s">
        <v>90</v>
      </c>
      <c r="M107" s="93"/>
      <c r="N107" s="93"/>
      <c r="O107" s="93"/>
      <c r="P107" s="68"/>
      <c r="Q107" s="69"/>
      <c r="R107" s="70"/>
      <c r="S107" s="308">
        <f>IF(SUM(S99:S105)=0,0,SUM(S99:S105))</f>
        <v>0</v>
      </c>
      <c r="T107" s="10"/>
      <c r="U107" s="327"/>
      <c r="V107" s="333"/>
      <c r="W107" s="333"/>
      <c r="X107" s="333"/>
    </row>
    <row r="108" spans="1:29" s="231" customFormat="1" ht="6" customHeight="1" x14ac:dyDescent="0.25">
      <c r="A108" s="4"/>
      <c r="B108" s="20"/>
      <c r="C108" s="24"/>
      <c r="D108" s="24"/>
      <c r="E108" s="509"/>
      <c r="F108" s="509"/>
      <c r="G108" s="509"/>
      <c r="H108" s="509"/>
      <c r="I108" s="25"/>
      <c r="J108" s="26"/>
      <c r="K108" s="14"/>
      <c r="L108" s="20"/>
      <c r="M108" s="24"/>
      <c r="N108" s="24"/>
      <c r="O108" s="509"/>
      <c r="P108" s="509"/>
      <c r="Q108" s="509"/>
      <c r="R108" s="509"/>
      <c r="S108" s="24"/>
      <c r="T108" s="26"/>
      <c r="U108" s="327"/>
      <c r="V108" s="333"/>
      <c r="W108" s="333"/>
      <c r="X108" s="333"/>
      <c r="Y108" s="298"/>
      <c r="Z108" s="298"/>
      <c r="AA108" s="298"/>
      <c r="AB108" s="298"/>
      <c r="AC108" s="298"/>
    </row>
    <row r="109" spans="1:29" s="231" customFormat="1" x14ac:dyDescent="0.25">
      <c r="A109" s="535" t="s">
        <v>34</v>
      </c>
      <c r="B109" s="535"/>
      <c r="C109" s="535"/>
      <c r="D109" s="535"/>
      <c r="E109" s="535"/>
      <c r="F109" s="535"/>
      <c r="G109" s="535"/>
      <c r="H109" s="535"/>
      <c r="I109" s="535"/>
      <c r="J109" s="535"/>
      <c r="K109" s="2"/>
      <c r="L109" s="2"/>
      <c r="M109" s="2"/>
      <c r="N109" s="2"/>
      <c r="O109" s="326"/>
      <c r="P109" s="326"/>
      <c r="Q109" s="326"/>
      <c r="R109" s="326"/>
      <c r="S109" s="2"/>
      <c r="T109" s="2"/>
      <c r="U109" s="327"/>
      <c r="V109" s="333"/>
      <c r="W109" s="333"/>
      <c r="X109" s="333"/>
      <c r="Y109" s="298"/>
      <c r="Z109" s="298"/>
      <c r="AA109" s="298"/>
      <c r="AB109" s="298"/>
      <c r="AC109" s="298"/>
    </row>
    <row r="110" spans="1:29" s="231" customFormat="1" ht="10.5" customHeight="1" x14ac:dyDescent="0.25">
      <c r="A110" s="535" t="s">
        <v>39</v>
      </c>
      <c r="B110" s="535"/>
      <c r="C110" s="535"/>
      <c r="D110" s="535"/>
      <c r="E110" s="535"/>
      <c r="F110" s="535"/>
      <c r="G110" s="535"/>
      <c r="H110" s="535"/>
      <c r="I110" s="535"/>
      <c r="J110" s="535"/>
      <c r="K110" s="2"/>
      <c r="L110" s="2"/>
      <c r="M110" s="2"/>
      <c r="N110" s="2"/>
      <c r="O110" s="326"/>
      <c r="P110" s="326"/>
      <c r="Q110" s="326"/>
      <c r="R110" s="326"/>
      <c r="S110" s="2"/>
      <c r="T110" s="2"/>
      <c r="U110" s="327"/>
      <c r="V110" s="333"/>
      <c r="W110" s="333"/>
      <c r="X110" s="333"/>
      <c r="Y110" s="298"/>
      <c r="Z110" s="298"/>
      <c r="AA110" s="298"/>
      <c r="AB110" s="298"/>
      <c r="AC110" s="298"/>
    </row>
    <row r="111" spans="1:29" s="231" customFormat="1" ht="9.75" customHeight="1" x14ac:dyDescent="0.25">
      <c r="A111" s="535" t="s">
        <v>57</v>
      </c>
      <c r="B111" s="535"/>
      <c r="C111" s="535"/>
      <c r="D111" s="535"/>
      <c r="E111" s="535"/>
      <c r="F111" s="535"/>
      <c r="G111" s="535"/>
      <c r="H111" s="535"/>
      <c r="I111" s="535"/>
      <c r="J111" s="535"/>
      <c r="K111" s="2"/>
      <c r="L111" s="2"/>
      <c r="M111" s="2"/>
      <c r="N111" s="2"/>
      <c r="O111" s="326"/>
      <c r="P111" s="326"/>
      <c r="Q111" s="326"/>
      <c r="R111" s="326"/>
      <c r="S111" s="2"/>
      <c r="T111" s="2"/>
      <c r="U111" s="327"/>
      <c r="V111" s="333"/>
      <c r="W111" s="333"/>
      <c r="X111" s="333"/>
      <c r="Y111" s="298"/>
      <c r="Z111" s="298"/>
      <c r="AA111" s="298"/>
      <c r="AB111" s="298"/>
      <c r="AC111" s="298"/>
    </row>
    <row r="112" spans="1:29" s="231" customFormat="1" ht="28.2" customHeight="1" x14ac:dyDescent="0.25">
      <c r="A112" s="4"/>
      <c r="B112" s="4"/>
      <c r="C112" s="4"/>
      <c r="D112" s="4"/>
      <c r="E112" s="4"/>
      <c r="F112" s="4"/>
      <c r="G112" s="4"/>
      <c r="H112" s="39"/>
      <c r="I112" s="40"/>
      <c r="J112" s="4"/>
      <c r="K112" s="14"/>
      <c r="L112" s="4"/>
      <c r="M112" s="4"/>
      <c r="N112" s="4"/>
      <c r="O112" s="4"/>
      <c r="P112" s="4"/>
      <c r="Q112" s="4"/>
      <c r="R112" s="4"/>
      <c r="S112" s="4"/>
      <c r="T112" s="4"/>
      <c r="U112" s="327"/>
      <c r="V112" s="333"/>
      <c r="W112" s="333"/>
      <c r="X112" s="333"/>
      <c r="Y112" s="298"/>
      <c r="Z112" s="298"/>
      <c r="AA112" s="298"/>
      <c r="AB112" s="298"/>
      <c r="AC112" s="298"/>
    </row>
    <row r="113" spans="1:29" s="231" customFormat="1" ht="6" customHeight="1" x14ac:dyDescent="0.25">
      <c r="A113" s="4"/>
      <c r="B113" s="42"/>
      <c r="C113" s="43"/>
      <c r="D113" s="43"/>
      <c r="E113" s="43"/>
      <c r="F113" s="43"/>
      <c r="G113" s="43"/>
      <c r="H113" s="44"/>
      <c r="I113" s="45"/>
      <c r="J113" s="46"/>
      <c r="K113" s="14"/>
      <c r="L113" s="42"/>
      <c r="M113" s="43"/>
      <c r="N113" s="43"/>
      <c r="O113" s="43"/>
      <c r="P113" s="43"/>
      <c r="Q113" s="43"/>
      <c r="R113" s="44"/>
      <c r="S113" s="45"/>
      <c r="T113" s="46"/>
      <c r="U113" s="327"/>
      <c r="V113" s="333"/>
      <c r="W113" s="333"/>
      <c r="X113" s="333"/>
      <c r="Y113" s="298"/>
      <c r="Z113" s="298"/>
      <c r="AA113" s="298"/>
      <c r="AB113" s="298"/>
      <c r="AC113" s="298"/>
    </row>
    <row r="114" spans="1:29" s="231" customFormat="1" ht="15.6" x14ac:dyDescent="0.25">
      <c r="A114" s="58"/>
      <c r="B114" s="426" t="s">
        <v>146</v>
      </c>
      <c r="C114" s="427"/>
      <c r="D114" s="427"/>
      <c r="E114" s="427"/>
      <c r="F114" s="427"/>
      <c r="G114" s="427"/>
      <c r="H114" s="427"/>
      <c r="I114" s="427"/>
      <c r="J114" s="279"/>
      <c r="K114" s="387"/>
      <c r="L114" s="426" t="str">
        <f>B114</f>
        <v xml:space="preserve">  B.b) Kulturpflege</v>
      </c>
      <c r="M114" s="427"/>
      <c r="N114" s="427"/>
      <c r="O114" s="427"/>
      <c r="P114" s="427"/>
      <c r="Q114" s="427"/>
      <c r="R114" s="427"/>
      <c r="S114" s="427"/>
      <c r="T114" s="74"/>
      <c r="U114" s="327"/>
      <c r="V114" s="333"/>
      <c r="W114" s="333"/>
      <c r="X114" s="333"/>
      <c r="Y114" s="298"/>
      <c r="Z114" s="298"/>
      <c r="AA114" s="298"/>
      <c r="AB114" s="298"/>
      <c r="AC114" s="298"/>
    </row>
    <row r="115" spans="1:29" s="231" customFormat="1" ht="6.75" customHeight="1" x14ac:dyDescent="0.25">
      <c r="A115" s="58"/>
      <c r="B115" s="64"/>
      <c r="C115" s="65"/>
      <c r="D115" s="65"/>
      <c r="E115" s="65"/>
      <c r="F115" s="65"/>
      <c r="G115" s="65"/>
      <c r="H115" s="65"/>
      <c r="I115" s="65"/>
      <c r="J115" s="66"/>
      <c r="K115" s="58"/>
      <c r="L115" s="64"/>
      <c r="M115" s="65"/>
      <c r="N115" s="65"/>
      <c r="O115" s="65"/>
      <c r="P115" s="65"/>
      <c r="Q115" s="65"/>
      <c r="R115" s="65"/>
      <c r="S115" s="65"/>
      <c r="T115" s="66"/>
      <c r="U115" s="327"/>
      <c r="V115" s="333"/>
      <c r="W115" s="333"/>
      <c r="X115" s="333"/>
      <c r="Y115" s="298"/>
      <c r="Z115" s="298"/>
      <c r="AA115" s="298"/>
      <c r="AB115" s="298"/>
      <c r="AC115" s="298"/>
    </row>
    <row r="116" spans="1:29" s="231" customFormat="1" ht="20.399999999999999" customHeight="1" thickBot="1" x14ac:dyDescent="0.3">
      <c r="A116" s="32"/>
      <c r="B116" s="334" t="s">
        <v>54</v>
      </c>
      <c r="C116" s="579" t="s">
        <v>0</v>
      </c>
      <c r="D116" s="580"/>
      <c r="E116" s="581" t="s">
        <v>142</v>
      </c>
      <c r="F116" s="582"/>
      <c r="G116" s="395" t="s">
        <v>149</v>
      </c>
      <c r="H116" s="396" t="s">
        <v>150</v>
      </c>
      <c r="I116" s="336" t="s">
        <v>23</v>
      </c>
      <c r="J116" s="118"/>
      <c r="K116" s="119"/>
      <c r="L116" s="334" t="s">
        <v>54</v>
      </c>
      <c r="M116" s="579" t="s">
        <v>0</v>
      </c>
      <c r="N116" s="580"/>
      <c r="O116" s="581" t="s">
        <v>26</v>
      </c>
      <c r="P116" s="582"/>
      <c r="Q116" s="395" t="s">
        <v>149</v>
      </c>
      <c r="R116" s="396" t="s">
        <v>150</v>
      </c>
      <c r="S116" s="336" t="s">
        <v>23</v>
      </c>
      <c r="T116" s="31"/>
      <c r="U116" s="327"/>
      <c r="V116" s="333"/>
      <c r="W116" s="333"/>
      <c r="X116" s="333"/>
      <c r="Y116" s="298"/>
      <c r="Z116" s="298"/>
      <c r="AA116" s="298"/>
      <c r="AB116" s="298"/>
      <c r="AC116" s="298"/>
    </row>
    <row r="117" spans="1:29" s="231" customFormat="1" ht="14.1" customHeight="1" x14ac:dyDescent="0.25">
      <c r="A117" s="4"/>
      <c r="B117" s="296" t="s">
        <v>55</v>
      </c>
      <c r="C117" s="410" t="str">
        <f>VLOOKUP($B117,$B$267:$O$269,2,FALSE)</f>
        <v xml:space="preserve">  </v>
      </c>
      <c r="D117" s="411"/>
      <c r="E117" s="412" t="s">
        <v>142</v>
      </c>
      <c r="F117" s="413"/>
      <c r="G117" s="71" t="str">
        <f t="shared" ref="G117:G119" si="9">IF(GS24=0,"",G24)</f>
        <v/>
      </c>
      <c r="H117" s="297" t="str">
        <f>IF($B117=".","",
IF($F$94="x",830,730))</f>
        <v/>
      </c>
      <c r="I117" s="309" t="str">
        <f>IF(G117="","",H117*G117)</f>
        <v/>
      </c>
      <c r="J117" s="79"/>
      <c r="K117" s="80"/>
      <c r="L117" s="348" t="str">
        <f t="shared" ref="L117:L119" si="10">IF($P$37="J",B117,".")</f>
        <v>.</v>
      </c>
      <c r="M117" s="410" t="str">
        <f>IF($P$37="J",C117,VLOOKUP($L117,$B$267:$O$269,2,FALSE))</f>
        <v xml:space="preserve">  </v>
      </c>
      <c r="N117" s="411"/>
      <c r="O117" s="414" t="s">
        <v>153</v>
      </c>
      <c r="P117" s="415"/>
      <c r="Q117" s="71" t="str">
        <f>IF(HC24=0,"",Q24)</f>
        <v/>
      </c>
      <c r="R117" s="297" t="str">
        <f>IF($L117=".","",
IF($P$94="x",830,730
))</f>
        <v/>
      </c>
      <c r="S117" s="309" t="str">
        <f>IF(Q117="","",R117*Q117)</f>
        <v/>
      </c>
      <c r="T117" s="31"/>
      <c r="U117" s="327"/>
      <c r="V117" s="333"/>
      <c r="W117" s="333"/>
      <c r="X117" s="333"/>
      <c r="Y117" s="298"/>
      <c r="Z117" s="298"/>
      <c r="AA117" s="298"/>
      <c r="AB117" s="298"/>
      <c r="AC117" s="298"/>
    </row>
    <row r="118" spans="1:29" s="231" customFormat="1" ht="14.1" customHeight="1" x14ac:dyDescent="0.25">
      <c r="A118" s="4"/>
      <c r="B118" s="296" t="s">
        <v>55</v>
      </c>
      <c r="C118" s="410" t="str">
        <f t="shared" ref="C118:C119" si="11">VLOOKUP($B118,$B$267:$O$269,2,FALSE)</f>
        <v xml:space="preserve">  </v>
      </c>
      <c r="D118" s="411"/>
      <c r="E118" s="412"/>
      <c r="F118" s="413"/>
      <c r="G118" s="71" t="str">
        <f t="shared" si="9"/>
        <v/>
      </c>
      <c r="H118" s="297" t="str">
        <f t="shared" ref="H118:H119" si="12">IF($B118=".","",
IF($F$94="x",830,730))</f>
        <v/>
      </c>
      <c r="I118" s="309" t="str">
        <f t="shared" ref="I118:I119" si="13">IF(G118="","",H118*G118)</f>
        <v/>
      </c>
      <c r="J118" s="10"/>
      <c r="K118" s="6"/>
      <c r="L118" s="348" t="str">
        <f t="shared" si="10"/>
        <v>.</v>
      </c>
      <c r="M118" s="410" t="str">
        <f t="shared" ref="M118:M119" si="14">IF($P$37="J",C118,VLOOKUP($L118,$B$267:$O$269,2,FALSE))</f>
        <v xml:space="preserve">  </v>
      </c>
      <c r="N118" s="411"/>
      <c r="O118" s="414" t="s">
        <v>153</v>
      </c>
      <c r="P118" s="415"/>
      <c r="Q118" s="71" t="str">
        <f t="shared" ref="Q118:Q119" si="15">IF(HC25=0,"",Q25)</f>
        <v/>
      </c>
      <c r="R118" s="297" t="str">
        <f t="shared" ref="R118:R119" si="16">IF($L118=".","",
IF($P$94="x",830,730
))</f>
        <v/>
      </c>
      <c r="S118" s="309" t="str">
        <f t="shared" ref="S118:S119" si="17">IF(Q118="","",R118*Q118)</f>
        <v/>
      </c>
      <c r="T118" s="31"/>
      <c r="U118" s="327"/>
      <c r="V118" s="333"/>
      <c r="W118" s="333"/>
      <c r="X118" s="333"/>
      <c r="Y118" s="298"/>
      <c r="Z118" s="298"/>
      <c r="AA118" s="298"/>
      <c r="AB118" s="298"/>
      <c r="AC118" s="298"/>
    </row>
    <row r="119" spans="1:29" s="231" customFormat="1" ht="14.1" customHeight="1" x14ac:dyDescent="0.25">
      <c r="A119" s="4"/>
      <c r="B119" s="296" t="s">
        <v>55</v>
      </c>
      <c r="C119" s="410" t="str">
        <f t="shared" si="11"/>
        <v xml:space="preserve">  </v>
      </c>
      <c r="D119" s="411"/>
      <c r="E119" s="412"/>
      <c r="F119" s="413"/>
      <c r="G119" s="71" t="str">
        <f t="shared" si="9"/>
        <v/>
      </c>
      <c r="H119" s="297" t="str">
        <f t="shared" si="12"/>
        <v/>
      </c>
      <c r="I119" s="309" t="str">
        <f t="shared" si="13"/>
        <v/>
      </c>
      <c r="J119" s="10"/>
      <c r="K119" s="6"/>
      <c r="L119" s="348" t="str">
        <f t="shared" si="10"/>
        <v>.</v>
      </c>
      <c r="M119" s="410" t="str">
        <f t="shared" si="14"/>
        <v xml:space="preserve">  </v>
      </c>
      <c r="N119" s="411"/>
      <c r="O119" s="414" t="s">
        <v>153</v>
      </c>
      <c r="P119" s="415"/>
      <c r="Q119" s="71" t="str">
        <f t="shared" si="15"/>
        <v/>
      </c>
      <c r="R119" s="297" t="str">
        <f t="shared" si="16"/>
        <v/>
      </c>
      <c r="S119" s="309" t="str">
        <f t="shared" si="17"/>
        <v/>
      </c>
      <c r="T119" s="31"/>
      <c r="U119" s="327"/>
      <c r="V119" s="333"/>
      <c r="W119" s="333"/>
      <c r="X119" s="333"/>
      <c r="Y119" s="298"/>
      <c r="Z119" s="298"/>
      <c r="AA119" s="298"/>
      <c r="AB119" s="298"/>
      <c r="AC119" s="298"/>
    </row>
    <row r="120" spans="1:29" s="231" customFormat="1" ht="4.95" customHeight="1" x14ac:dyDescent="0.25">
      <c r="A120" s="4"/>
      <c r="B120" s="18"/>
      <c r="C120" s="6"/>
      <c r="D120" s="8"/>
      <c r="E120" s="8"/>
      <c r="F120" s="8"/>
      <c r="G120" s="8"/>
      <c r="H120" s="9"/>
      <c r="I120" s="311"/>
      <c r="J120" s="10"/>
      <c r="K120" s="6"/>
      <c r="L120" s="18"/>
      <c r="M120" s="6"/>
      <c r="N120" s="8"/>
      <c r="O120" s="8"/>
      <c r="P120" s="8"/>
      <c r="Q120" s="8"/>
      <c r="R120" s="9"/>
      <c r="S120" s="311"/>
      <c r="T120" s="10"/>
      <c r="U120" s="327"/>
      <c r="V120" s="333"/>
      <c r="W120" s="333"/>
      <c r="X120" s="333"/>
      <c r="Y120" s="298"/>
      <c r="Z120" s="298"/>
      <c r="AA120" s="298"/>
      <c r="AB120" s="298"/>
      <c r="AC120" s="298"/>
    </row>
    <row r="121" spans="1:29" s="231" customFormat="1" ht="15" customHeight="1" x14ac:dyDescent="0.25">
      <c r="A121" s="4"/>
      <c r="B121" s="93" t="s">
        <v>156</v>
      </c>
      <c r="C121" s="93"/>
      <c r="D121" s="93"/>
      <c r="E121" s="93"/>
      <c r="F121" s="388"/>
      <c r="G121" s="106"/>
      <c r="H121" s="70"/>
      <c r="I121" s="308">
        <f>IF(SUM(I113:I119)=0,0,SUM(I113:I119))</f>
        <v>0</v>
      </c>
      <c r="J121" s="103"/>
      <c r="K121" s="104"/>
      <c r="L121" s="93" t="s">
        <v>156</v>
      </c>
      <c r="M121" s="93"/>
      <c r="N121" s="93"/>
      <c r="O121" s="93"/>
      <c r="P121" s="68"/>
      <c r="Q121" s="69"/>
      <c r="R121" s="70"/>
      <c r="S121" s="308">
        <f>IF(SUM(S113:S119)=0,0,SUM(S113:S119))</f>
        <v>0</v>
      </c>
      <c r="T121" s="10"/>
      <c r="U121" s="327"/>
      <c r="V121" s="333"/>
      <c r="W121" s="333"/>
      <c r="X121" s="333"/>
      <c r="Y121" s="298"/>
      <c r="Z121" s="298"/>
      <c r="AA121" s="298"/>
      <c r="AB121" s="298"/>
      <c r="AC121" s="298"/>
    </row>
    <row r="122" spans="1:29" s="231" customFormat="1" ht="6" customHeight="1" x14ac:dyDescent="0.25">
      <c r="A122" s="4"/>
      <c r="B122" s="20"/>
      <c r="C122" s="24"/>
      <c r="D122" s="24"/>
      <c r="E122" s="509"/>
      <c r="F122" s="509"/>
      <c r="G122" s="509"/>
      <c r="H122" s="509"/>
      <c r="I122" s="25"/>
      <c r="J122" s="26"/>
      <c r="K122" s="14"/>
      <c r="L122" s="20"/>
      <c r="M122" s="24"/>
      <c r="N122" s="24"/>
      <c r="O122" s="509"/>
      <c r="P122" s="509"/>
      <c r="Q122" s="509"/>
      <c r="R122" s="509"/>
      <c r="S122" s="24"/>
      <c r="T122" s="26"/>
      <c r="U122" s="327"/>
      <c r="V122" s="333"/>
      <c r="W122" s="333"/>
      <c r="X122" s="333"/>
      <c r="Y122" s="298"/>
      <c r="Z122" s="298"/>
      <c r="AA122" s="298"/>
      <c r="AB122" s="298"/>
      <c r="AC122" s="298"/>
    </row>
    <row r="123" spans="1:29" s="231" customFormat="1" ht="6" customHeight="1" x14ac:dyDescent="0.25">
      <c r="A123" s="4"/>
      <c r="B123" s="178"/>
      <c r="C123" s="14"/>
      <c r="D123" s="14"/>
      <c r="E123" s="389"/>
      <c r="F123" s="389"/>
      <c r="G123" s="389"/>
      <c r="H123" s="389"/>
      <c r="I123" s="47"/>
      <c r="J123" s="28"/>
      <c r="K123" s="14"/>
      <c r="L123" s="178"/>
      <c r="M123" s="14"/>
      <c r="N123" s="14"/>
      <c r="O123" s="389"/>
      <c r="P123" s="389"/>
      <c r="Q123" s="389"/>
      <c r="R123" s="389"/>
      <c r="S123" s="14"/>
      <c r="T123" s="28"/>
      <c r="U123" s="327"/>
      <c r="V123" s="333"/>
      <c r="W123" s="333"/>
      <c r="X123" s="333"/>
      <c r="Y123" s="298"/>
      <c r="Z123" s="298"/>
      <c r="AA123" s="298"/>
      <c r="AB123" s="298"/>
      <c r="AC123" s="298"/>
    </row>
    <row r="124" spans="1:29" ht="15.6" x14ac:dyDescent="0.25">
      <c r="A124" s="58"/>
      <c r="B124" s="426" t="s">
        <v>147</v>
      </c>
      <c r="C124" s="427"/>
      <c r="D124" s="427"/>
      <c r="E124" s="427"/>
      <c r="F124" s="427"/>
      <c r="G124" s="427"/>
      <c r="H124" s="427"/>
      <c r="I124" s="427"/>
      <c r="J124" s="279"/>
      <c r="K124" s="280"/>
      <c r="L124" s="426" t="str">
        <f>B124</f>
        <v xml:space="preserve">  B.c) Saat ohne Waldrand</v>
      </c>
      <c r="M124" s="427"/>
      <c r="N124" s="427"/>
      <c r="O124" s="427"/>
      <c r="P124" s="427"/>
      <c r="Q124" s="427"/>
      <c r="R124" s="427"/>
      <c r="S124" s="427"/>
      <c r="T124" s="74"/>
      <c r="U124" s="327"/>
      <c r="V124" s="333"/>
      <c r="W124" s="333"/>
      <c r="X124" s="333"/>
    </row>
    <row r="125" spans="1:29" ht="6.75" customHeight="1" x14ac:dyDescent="0.25">
      <c r="A125" s="58"/>
      <c r="B125" s="64"/>
      <c r="C125" s="65"/>
      <c r="D125" s="65"/>
      <c r="E125" s="65"/>
      <c r="F125" s="65"/>
      <c r="G125" s="65"/>
      <c r="H125" s="65"/>
      <c r="I125" s="65"/>
      <c r="J125" s="66"/>
      <c r="K125" s="58"/>
      <c r="L125" s="64"/>
      <c r="M125" s="65"/>
      <c r="N125" s="65"/>
      <c r="O125" s="65"/>
      <c r="P125" s="65"/>
      <c r="Q125" s="65"/>
      <c r="R125" s="65"/>
      <c r="S125" s="65"/>
      <c r="T125" s="66"/>
      <c r="U125" s="327"/>
      <c r="V125" s="333"/>
      <c r="W125" s="333"/>
      <c r="X125" s="333"/>
    </row>
    <row r="126" spans="1:29" ht="21" thickBot="1" x14ac:dyDescent="0.35">
      <c r="A126" s="67"/>
      <c r="B126" s="583" t="s">
        <v>6</v>
      </c>
      <c r="C126" s="584"/>
      <c r="D126" s="585"/>
      <c r="E126" s="299" t="s">
        <v>26</v>
      </c>
      <c r="F126" s="300" t="s">
        <v>83</v>
      </c>
      <c r="G126" s="424" t="s">
        <v>9</v>
      </c>
      <c r="H126" s="425"/>
      <c r="I126" s="301" t="s">
        <v>23</v>
      </c>
      <c r="J126" s="302"/>
      <c r="K126" s="303"/>
      <c r="L126" s="583" t="s">
        <v>6</v>
      </c>
      <c r="M126" s="584"/>
      <c r="N126" s="585"/>
      <c r="O126" s="299" t="s">
        <v>26</v>
      </c>
      <c r="P126" s="304" t="s">
        <v>83</v>
      </c>
      <c r="Q126" s="424" t="s">
        <v>9</v>
      </c>
      <c r="R126" s="425"/>
      <c r="S126" s="301" t="s">
        <v>23</v>
      </c>
      <c r="T126" s="10"/>
      <c r="U126" s="327"/>
      <c r="V126" s="333"/>
      <c r="W126" s="333"/>
      <c r="X126" s="333"/>
    </row>
    <row r="127" spans="1:29" ht="20.399999999999999" customHeight="1" x14ac:dyDescent="0.3">
      <c r="A127" s="67"/>
      <c r="B127" s="518" t="s">
        <v>85</v>
      </c>
      <c r="C127" s="519"/>
      <c r="D127" s="520"/>
      <c r="E127" s="87"/>
      <c r="F127" s="88"/>
      <c r="G127" s="521">
        <v>2700</v>
      </c>
      <c r="H127" s="522"/>
      <c r="I127" s="306" t="str">
        <f>IF(F127=0," ",G127*F127)</f>
        <v xml:space="preserve"> </v>
      </c>
      <c r="J127" s="89"/>
      <c r="K127" s="90"/>
      <c r="L127" s="518" t="s">
        <v>85</v>
      </c>
      <c r="M127" s="519"/>
      <c r="N127" s="520"/>
      <c r="O127" s="92" t="str">
        <f t="shared" ref="O127:P129" si="18">IF($P$37="j",E127,"")</f>
        <v/>
      </c>
      <c r="P127" s="92" t="str">
        <f t="shared" si="18"/>
        <v/>
      </c>
      <c r="Q127" s="521">
        <v>2700</v>
      </c>
      <c r="R127" s="522"/>
      <c r="S127" s="306" t="str">
        <f>IF(P127="","",MIN(Q127*P127,I127))</f>
        <v/>
      </c>
      <c r="T127" s="10"/>
      <c r="U127" s="327"/>
      <c r="V127" s="333"/>
      <c r="W127" s="333"/>
      <c r="X127" s="333"/>
    </row>
    <row r="128" spans="1:29" ht="20.399999999999999" customHeight="1" x14ac:dyDescent="0.3">
      <c r="A128" s="67"/>
      <c r="B128" s="515" t="s">
        <v>86</v>
      </c>
      <c r="C128" s="516"/>
      <c r="D128" s="517"/>
      <c r="E128" s="91"/>
      <c r="F128" s="92"/>
      <c r="G128" s="510">
        <v>2700</v>
      </c>
      <c r="H128" s="511"/>
      <c r="I128" s="306" t="str">
        <f t="shared" ref="I128:I129" si="19">IF(F128=0," ",G128*F128)</f>
        <v xml:space="preserve"> </v>
      </c>
      <c r="J128" s="89"/>
      <c r="K128" s="90"/>
      <c r="L128" s="515" t="s">
        <v>86</v>
      </c>
      <c r="M128" s="516"/>
      <c r="N128" s="517"/>
      <c r="O128" s="92" t="str">
        <f t="shared" si="18"/>
        <v/>
      </c>
      <c r="P128" s="92" t="str">
        <f t="shared" si="18"/>
        <v/>
      </c>
      <c r="Q128" s="510">
        <v>2700</v>
      </c>
      <c r="R128" s="511"/>
      <c r="S128" s="306" t="str">
        <f t="shared" ref="S128:S129" si="20">IF(P128="","",MIN(Q128*P128,I128))</f>
        <v/>
      </c>
      <c r="T128" s="10"/>
      <c r="U128" s="327"/>
      <c r="V128" s="333"/>
      <c r="W128" s="333"/>
      <c r="X128" s="333"/>
    </row>
    <row r="129" spans="1:29" ht="20.399999999999999" customHeight="1" x14ac:dyDescent="0.3">
      <c r="A129" s="67"/>
      <c r="B129" s="515" t="s">
        <v>87</v>
      </c>
      <c r="C129" s="516"/>
      <c r="D129" s="517"/>
      <c r="E129" s="91"/>
      <c r="F129" s="92"/>
      <c r="G129" s="510">
        <v>2520</v>
      </c>
      <c r="H129" s="511"/>
      <c r="I129" s="306" t="str">
        <f t="shared" si="19"/>
        <v xml:space="preserve"> </v>
      </c>
      <c r="J129" s="89"/>
      <c r="K129" s="90"/>
      <c r="L129" s="515" t="s">
        <v>87</v>
      </c>
      <c r="M129" s="516"/>
      <c r="N129" s="517"/>
      <c r="O129" s="92" t="str">
        <f t="shared" si="18"/>
        <v/>
      </c>
      <c r="P129" s="92" t="str">
        <f t="shared" si="18"/>
        <v/>
      </c>
      <c r="Q129" s="510">
        <v>2520</v>
      </c>
      <c r="R129" s="511"/>
      <c r="S129" s="306" t="str">
        <f t="shared" si="20"/>
        <v/>
      </c>
      <c r="T129" s="10"/>
      <c r="U129" s="327"/>
      <c r="V129" s="333"/>
      <c r="W129" s="333"/>
      <c r="X129" s="333"/>
    </row>
    <row r="130" spans="1:29" ht="6.6" customHeight="1" x14ac:dyDescent="0.25">
      <c r="B130" s="18"/>
      <c r="C130" s="6"/>
      <c r="D130" s="8"/>
      <c r="E130" s="8"/>
      <c r="F130" s="8"/>
      <c r="G130" s="8"/>
      <c r="H130" s="9"/>
      <c r="I130" s="307"/>
      <c r="J130" s="10"/>
      <c r="K130" s="6"/>
      <c r="L130" s="18"/>
      <c r="M130" s="6"/>
      <c r="N130" s="8"/>
      <c r="O130" s="8"/>
      <c r="P130" s="8"/>
      <c r="Q130" s="8"/>
      <c r="R130" s="9"/>
      <c r="S130" s="307"/>
      <c r="T130" s="10"/>
      <c r="U130" s="327"/>
      <c r="V130" s="333"/>
      <c r="W130" s="333"/>
      <c r="X130" s="333"/>
    </row>
    <row r="131" spans="1:29" ht="15" customHeight="1" x14ac:dyDescent="0.25">
      <c r="B131" s="93" t="s">
        <v>155</v>
      </c>
      <c r="C131" s="75"/>
      <c r="D131" s="101"/>
      <c r="E131" s="101"/>
      <c r="F131" s="101"/>
      <c r="G131" s="101"/>
      <c r="H131" s="102"/>
      <c r="I131" s="308">
        <f>IF(SUM(I127:I129)=0,0,SUM(I127:I129))</f>
        <v>0</v>
      </c>
      <c r="J131" s="103"/>
      <c r="K131" s="104"/>
      <c r="L131" s="93" t="s">
        <v>155</v>
      </c>
      <c r="M131" s="105"/>
      <c r="N131" s="29"/>
      <c r="O131" s="29"/>
      <c r="P131" s="29"/>
      <c r="Q131" s="29"/>
      <c r="R131" s="30"/>
      <c r="S131" s="308">
        <f>IF(SUM(S127:S129)=0,0,SUM(S127:S129))</f>
        <v>0</v>
      </c>
      <c r="T131" s="10"/>
      <c r="U131" s="327"/>
      <c r="V131" s="333"/>
      <c r="W131" s="333"/>
      <c r="X131" s="333"/>
    </row>
    <row r="132" spans="1:29" s="194" customFormat="1" ht="6" customHeight="1" x14ac:dyDescent="0.25">
      <c r="A132" s="4"/>
      <c r="B132" s="20"/>
      <c r="C132" s="24"/>
      <c r="D132" s="24"/>
      <c r="E132" s="509"/>
      <c r="F132" s="509"/>
      <c r="G132" s="509"/>
      <c r="H132" s="509"/>
      <c r="I132" s="25"/>
      <c r="J132" s="26"/>
      <c r="K132" s="14"/>
      <c r="L132" s="20"/>
      <c r="M132" s="24"/>
      <c r="N132" s="24"/>
      <c r="O132" s="509"/>
      <c r="P132" s="509"/>
      <c r="Q132" s="509"/>
      <c r="R132" s="509"/>
      <c r="S132" s="24"/>
      <c r="T132" s="26"/>
      <c r="U132" s="327"/>
      <c r="V132" s="333"/>
      <c r="W132" s="333"/>
      <c r="X132" s="333"/>
      <c r="Y132" s="298"/>
      <c r="Z132" s="298"/>
      <c r="AA132" s="298"/>
      <c r="AB132" s="298"/>
      <c r="AC132" s="298"/>
    </row>
    <row r="133" spans="1:29" s="194" customFormat="1" ht="6" customHeight="1" x14ac:dyDescent="0.25">
      <c r="A133" s="4"/>
      <c r="B133" s="42"/>
      <c r="C133" s="43"/>
      <c r="D133" s="43"/>
      <c r="E133" s="43"/>
      <c r="F133" s="43"/>
      <c r="G133" s="43"/>
      <c r="H133" s="44"/>
      <c r="I133" s="45"/>
      <c r="J133" s="46"/>
      <c r="K133" s="14"/>
      <c r="L133" s="42"/>
      <c r="M133" s="43"/>
      <c r="N133" s="43"/>
      <c r="O133" s="43"/>
      <c r="P133" s="43"/>
      <c r="Q133" s="43"/>
      <c r="R133" s="44"/>
      <c r="S133" s="45"/>
      <c r="T133" s="46"/>
      <c r="U133" s="327"/>
      <c r="V133" s="333"/>
      <c r="W133" s="333"/>
      <c r="X133" s="333"/>
      <c r="Y133" s="298"/>
      <c r="Z133" s="298"/>
      <c r="AA133" s="298"/>
      <c r="AB133" s="298"/>
      <c r="AC133" s="298"/>
    </row>
    <row r="134" spans="1:29" ht="15.6" x14ac:dyDescent="0.25">
      <c r="B134" s="293" t="s">
        <v>148</v>
      </c>
      <c r="C134" s="280"/>
      <c r="D134" s="280"/>
      <c r="E134" s="280"/>
      <c r="F134" s="280"/>
      <c r="G134" s="280"/>
      <c r="H134" s="280"/>
      <c r="I134" s="280"/>
      <c r="J134" s="281"/>
      <c r="K134" s="282"/>
      <c r="L134" s="426" t="str">
        <f>B134</f>
        <v xml:space="preserve">  B.d) Waldrand</v>
      </c>
      <c r="M134" s="427"/>
      <c r="N134" s="427"/>
      <c r="O134" s="427"/>
      <c r="P134" s="427"/>
      <c r="Q134" s="427"/>
      <c r="R134" s="427"/>
      <c r="S134" s="427"/>
      <c r="T134" s="28"/>
      <c r="U134" s="327"/>
      <c r="V134" s="333"/>
      <c r="W134" s="333"/>
      <c r="X134" s="333"/>
    </row>
    <row r="135" spans="1:29" s="231" customFormat="1" ht="5.4" customHeight="1" x14ac:dyDescent="0.25">
      <c r="A135" s="4"/>
      <c r="B135" s="295"/>
      <c r="C135" s="280"/>
      <c r="D135" s="280"/>
      <c r="E135" s="280"/>
      <c r="F135" s="280"/>
      <c r="G135" s="280"/>
      <c r="H135" s="280"/>
      <c r="I135" s="280"/>
      <c r="J135" s="281"/>
      <c r="K135" s="282"/>
      <c r="L135" s="295"/>
      <c r="M135" s="280"/>
      <c r="N135" s="280"/>
      <c r="O135" s="280"/>
      <c r="P135" s="280"/>
      <c r="Q135" s="280"/>
      <c r="R135" s="280"/>
      <c r="S135" s="280"/>
      <c r="T135" s="28"/>
      <c r="U135" s="327"/>
      <c r="V135" s="333"/>
      <c r="W135" s="333"/>
      <c r="X135" s="333"/>
      <c r="Y135" s="298"/>
      <c r="Z135" s="298"/>
      <c r="AA135" s="298"/>
      <c r="AB135" s="298"/>
      <c r="AC135" s="298"/>
    </row>
    <row r="136" spans="1:29" ht="27" customHeight="1" x14ac:dyDescent="0.25">
      <c r="B136" s="428" t="s">
        <v>81</v>
      </c>
      <c r="C136" s="455"/>
      <c r="D136" s="455"/>
      <c r="E136" s="455"/>
      <c r="F136" s="455"/>
      <c r="G136" s="455"/>
      <c r="H136" s="455"/>
      <c r="I136" s="455"/>
      <c r="J136" s="28"/>
      <c r="L136" s="428" t="s">
        <v>81</v>
      </c>
      <c r="M136" s="429"/>
      <c r="N136" s="429"/>
      <c r="O136" s="429"/>
      <c r="P136" s="429"/>
      <c r="Q136" s="429"/>
      <c r="R136" s="429"/>
      <c r="S136" s="429"/>
      <c r="T136" s="28"/>
      <c r="U136" s="327"/>
      <c r="V136" s="333"/>
      <c r="W136" s="333"/>
      <c r="X136" s="333"/>
    </row>
    <row r="137" spans="1:29" s="182" customFormat="1" x14ac:dyDescent="0.25">
      <c r="A137" s="223"/>
      <c r="B137" s="190" t="s">
        <v>89</v>
      </c>
      <c r="C137" s="223"/>
      <c r="D137" s="289"/>
      <c r="E137" s="290"/>
      <c r="F137" s="6"/>
      <c r="G137" s="587"/>
      <c r="H137" s="588"/>
      <c r="I137" s="15" t="s">
        <v>122</v>
      </c>
      <c r="J137" s="291"/>
      <c r="K137" s="223"/>
      <c r="L137" s="190" t="s">
        <v>80</v>
      </c>
      <c r="M137" s="223"/>
      <c r="N137" s="289"/>
      <c r="O137" s="290"/>
      <c r="P137" s="6"/>
      <c r="Q137" s="586" t="str">
        <f>IF($P$37="J",G137,"")</f>
        <v/>
      </c>
      <c r="R137" s="586"/>
      <c r="S137" s="15" t="s">
        <v>122</v>
      </c>
      <c r="T137" s="291"/>
      <c r="U137" s="468"/>
      <c r="V137" s="468"/>
      <c r="W137" s="468"/>
      <c r="X137" s="468"/>
      <c r="Y137" s="298"/>
      <c r="Z137" s="298"/>
      <c r="AA137" s="298"/>
      <c r="AB137" s="298"/>
      <c r="AC137" s="298"/>
    </row>
    <row r="138" spans="1:29" s="182" customFormat="1" ht="6" customHeight="1" x14ac:dyDescent="0.25">
      <c r="A138" s="95"/>
      <c r="B138" s="183"/>
      <c r="C138" s="2"/>
      <c r="D138" s="2"/>
      <c r="E138" s="2"/>
      <c r="F138" s="2"/>
      <c r="G138" s="2"/>
      <c r="H138" s="3"/>
      <c r="I138" s="5"/>
      <c r="J138" s="21"/>
      <c r="K138" s="96"/>
      <c r="L138" s="183"/>
      <c r="M138" s="2"/>
      <c r="N138" s="2"/>
      <c r="O138" s="2"/>
      <c r="P138" s="2"/>
      <c r="Q138" s="2"/>
      <c r="R138" s="3"/>
      <c r="S138" s="5"/>
      <c r="T138" s="21"/>
      <c r="U138" s="333"/>
      <c r="V138" s="333"/>
      <c r="W138" s="333"/>
      <c r="X138" s="333"/>
      <c r="Y138" s="298"/>
      <c r="Z138" s="298"/>
      <c r="AA138" s="298"/>
      <c r="AB138" s="298"/>
      <c r="AC138" s="298"/>
    </row>
    <row r="139" spans="1:29" s="182" customFormat="1" x14ac:dyDescent="0.25">
      <c r="A139" s="95"/>
      <c r="B139" s="183" t="s">
        <v>126</v>
      </c>
      <c r="C139" s="2"/>
      <c r="D139" s="2"/>
      <c r="E139" s="2"/>
      <c r="F139" s="2"/>
      <c r="G139" s="587"/>
      <c r="H139" s="588"/>
      <c r="I139" s="15" t="s">
        <v>88</v>
      </c>
      <c r="J139" s="21"/>
      <c r="K139" s="96"/>
      <c r="L139" s="183" t="s">
        <v>126</v>
      </c>
      <c r="M139" s="2"/>
      <c r="N139" s="2"/>
      <c r="O139" s="2"/>
      <c r="P139" s="2"/>
      <c r="Q139" s="586" t="str">
        <f>IF($P$37="J",G139,"")</f>
        <v/>
      </c>
      <c r="R139" s="586"/>
      <c r="S139" s="15" t="s">
        <v>88</v>
      </c>
      <c r="T139" s="21"/>
      <c r="U139" s="468"/>
      <c r="V139" s="468"/>
      <c r="W139" s="468"/>
      <c r="X139" s="468"/>
      <c r="Y139" s="298"/>
      <c r="Z139" s="298"/>
      <c r="AA139" s="298"/>
      <c r="AB139" s="298"/>
      <c r="AC139" s="298"/>
    </row>
    <row r="140" spans="1:29" s="182" customFormat="1" ht="6.6" customHeight="1" x14ac:dyDescent="0.25">
      <c r="A140" s="95"/>
      <c r="B140" s="183"/>
      <c r="C140" s="2"/>
      <c r="D140" s="2"/>
      <c r="E140" s="2"/>
      <c r="F140" s="2"/>
      <c r="G140" s="2"/>
      <c r="H140" s="3"/>
      <c r="I140" s="5"/>
      <c r="J140" s="21"/>
      <c r="K140" s="96"/>
      <c r="L140" s="183"/>
      <c r="M140" s="2"/>
      <c r="N140" s="2"/>
      <c r="O140" s="2"/>
      <c r="P140" s="2"/>
      <c r="Q140" s="2"/>
      <c r="R140" s="3"/>
      <c r="S140" s="5"/>
      <c r="T140" s="21"/>
      <c r="U140" s="333"/>
      <c r="V140" s="333"/>
      <c r="W140" s="333"/>
      <c r="X140" s="333"/>
      <c r="Y140" s="298"/>
      <c r="Z140" s="298"/>
      <c r="AA140" s="298"/>
      <c r="AB140" s="298"/>
      <c r="AC140" s="298"/>
    </row>
    <row r="141" spans="1:29" s="182" customFormat="1" ht="25.95" customHeight="1" x14ac:dyDescent="0.25">
      <c r="A141" s="95"/>
      <c r="B141" s="453" t="s">
        <v>108</v>
      </c>
      <c r="C141" s="454"/>
      <c r="D141" s="454"/>
      <c r="E141" s="454"/>
      <c r="F141" s="454"/>
      <c r="G141" s="454"/>
      <c r="H141" s="454"/>
      <c r="I141" s="454"/>
      <c r="J141" s="21"/>
      <c r="K141" s="96"/>
      <c r="L141" s="183"/>
      <c r="M141" s="2"/>
      <c r="N141" s="2"/>
      <c r="O141" s="2"/>
      <c r="P141" s="2"/>
      <c r="Q141" s="2"/>
      <c r="R141" s="3"/>
      <c r="S141" s="5"/>
      <c r="T141" s="21"/>
      <c r="U141" s="333"/>
      <c r="V141" s="333"/>
      <c r="W141" s="333"/>
      <c r="X141" s="333"/>
      <c r="Y141" s="298"/>
      <c r="Z141" s="298"/>
      <c r="AA141" s="298"/>
      <c r="AB141" s="298"/>
      <c r="AC141" s="298"/>
    </row>
    <row r="142" spans="1:29" s="182" customFormat="1" ht="7.95" customHeight="1" x14ac:dyDescent="0.25">
      <c r="A142" s="95"/>
      <c r="B142" s="183"/>
      <c r="C142" s="2"/>
      <c r="D142" s="2"/>
      <c r="E142" s="2"/>
      <c r="F142" s="2"/>
      <c r="G142" s="2"/>
      <c r="H142" s="3"/>
      <c r="I142" s="5"/>
      <c r="J142" s="21"/>
      <c r="K142" s="96"/>
      <c r="L142" s="183"/>
      <c r="M142" s="2"/>
      <c r="N142" s="2"/>
      <c r="O142" s="2"/>
      <c r="P142" s="2"/>
      <c r="Q142" s="2"/>
      <c r="R142" s="3"/>
      <c r="S142" s="5"/>
      <c r="T142" s="21"/>
      <c r="U142" s="333"/>
      <c r="V142" s="333"/>
      <c r="W142" s="333"/>
      <c r="X142" s="333"/>
      <c r="Y142" s="298"/>
      <c r="Z142" s="298"/>
      <c r="AA142" s="298"/>
      <c r="AB142" s="298"/>
      <c r="AC142" s="298"/>
    </row>
    <row r="143" spans="1:29" s="182" customFormat="1" ht="39" customHeight="1" x14ac:dyDescent="0.25">
      <c r="A143" s="95"/>
      <c r="B143" s="183"/>
      <c r="C143" s="589"/>
      <c r="D143" s="590"/>
      <c r="E143" s="590"/>
      <c r="F143" s="590"/>
      <c r="G143" s="590"/>
      <c r="H143" s="590"/>
      <c r="I143" s="591"/>
      <c r="J143" s="21"/>
      <c r="K143" s="96"/>
      <c r="L143" s="183"/>
      <c r="M143" s="2"/>
      <c r="N143" s="2"/>
      <c r="O143" s="2"/>
      <c r="P143" s="2"/>
      <c r="Q143" s="2"/>
      <c r="R143" s="3"/>
      <c r="S143" s="5"/>
      <c r="T143" s="21"/>
      <c r="U143" s="340"/>
      <c r="V143" s="340"/>
      <c r="W143" s="340"/>
      <c r="X143" s="340"/>
      <c r="Y143" s="298"/>
      <c r="Z143" s="298"/>
      <c r="AA143" s="298"/>
      <c r="AB143" s="298"/>
      <c r="AC143" s="298"/>
    </row>
    <row r="144" spans="1:29" s="182" customFormat="1" x14ac:dyDescent="0.25">
      <c r="A144" s="95"/>
      <c r="B144" s="183"/>
      <c r="C144" s="323"/>
      <c r="D144" s="170"/>
      <c r="E144" s="170"/>
      <c r="F144" s="170"/>
      <c r="G144" s="170"/>
      <c r="H144" s="170"/>
      <c r="I144" s="170"/>
      <c r="J144" s="21"/>
      <c r="K144" s="96"/>
      <c r="L144" s="183"/>
      <c r="M144" s="2"/>
      <c r="N144" s="2"/>
      <c r="O144" s="2"/>
      <c r="P144" s="2"/>
      <c r="Q144" s="2"/>
      <c r="R144" s="3"/>
      <c r="S144" s="5"/>
      <c r="T144" s="21"/>
      <c r="U144" s="333"/>
      <c r="V144" s="333"/>
      <c r="W144" s="333"/>
      <c r="X144" s="333"/>
      <c r="Y144" s="298"/>
      <c r="Z144" s="298"/>
      <c r="AA144" s="298"/>
      <c r="AB144" s="298"/>
      <c r="AC144" s="298"/>
    </row>
    <row r="145" spans="1:69" s="231" customFormat="1" x14ac:dyDescent="0.25">
      <c r="A145" s="4"/>
      <c r="B145" s="7" t="s">
        <v>82</v>
      </c>
      <c r="C145" s="6"/>
      <c r="D145" s="4"/>
      <c r="E145" s="53"/>
      <c r="F145" s="15"/>
      <c r="G145" s="15"/>
      <c r="H145" s="15"/>
      <c r="I145" s="12"/>
      <c r="J145" s="10"/>
      <c r="K145" s="6"/>
      <c r="L145" s="7"/>
      <c r="M145" s="6"/>
      <c r="N145" s="4"/>
      <c r="O145" s="53"/>
      <c r="P145" s="15"/>
      <c r="Q145" s="15"/>
      <c r="R145" s="15"/>
      <c r="S145" s="12"/>
      <c r="T145" s="10"/>
      <c r="U145" s="327"/>
      <c r="V145" s="333"/>
      <c r="W145" s="333"/>
      <c r="X145" s="333"/>
      <c r="Y145" s="298"/>
      <c r="Z145" s="287"/>
      <c r="AA145" s="298"/>
      <c r="AB145" s="298"/>
      <c r="AC145" s="298"/>
    </row>
    <row r="146" spans="1:69" s="231" customFormat="1" ht="8.4" customHeight="1" x14ac:dyDescent="0.25">
      <c r="A146" s="4"/>
      <c r="B146" s="7"/>
      <c r="C146" s="6"/>
      <c r="D146" s="4"/>
      <c r="E146" s="53"/>
      <c r="F146" s="15"/>
      <c r="G146" s="15"/>
      <c r="H146" s="15"/>
      <c r="I146" s="12"/>
      <c r="J146" s="10"/>
      <c r="K146" s="6"/>
      <c r="L146" s="7"/>
      <c r="M146" s="6"/>
      <c r="N146" s="4"/>
      <c r="O146" s="53"/>
      <c r="P146" s="15"/>
      <c r="Q146" s="15"/>
      <c r="R146" s="15"/>
      <c r="S146" s="12"/>
      <c r="T146" s="10"/>
      <c r="U146" s="327"/>
      <c r="V146" s="333"/>
      <c r="W146" s="333"/>
      <c r="X146" s="333"/>
      <c r="Y146" s="298"/>
      <c r="Z146" s="298"/>
      <c r="AA146" s="298"/>
      <c r="AB146" s="298"/>
      <c r="AC146" s="298"/>
    </row>
    <row r="147" spans="1:69" s="231" customFormat="1" ht="63" customHeight="1" x14ac:dyDescent="0.25">
      <c r="A147" s="4"/>
      <c r="B147" s="61"/>
      <c r="C147" s="589"/>
      <c r="D147" s="590"/>
      <c r="E147" s="590"/>
      <c r="F147" s="590"/>
      <c r="G147" s="590"/>
      <c r="H147" s="590"/>
      <c r="I147" s="591"/>
      <c r="J147" s="10"/>
      <c r="K147" s="6"/>
      <c r="L147" s="61"/>
      <c r="M147" s="6"/>
      <c r="N147" s="4"/>
      <c r="O147" s="63"/>
      <c r="P147" s="6"/>
      <c r="Q147" s="62"/>
      <c r="R147" s="62"/>
      <c r="S147" s="62"/>
      <c r="T147" s="10"/>
      <c r="U147" s="327"/>
      <c r="V147" s="333"/>
      <c r="W147" s="333"/>
      <c r="X147" s="333"/>
      <c r="Y147" s="298"/>
      <c r="Z147" s="298"/>
      <c r="AA147" s="298"/>
      <c r="AB147" s="298"/>
      <c r="AC147" s="298"/>
    </row>
    <row r="148" spans="1:69" s="182" customFormat="1" ht="7.95" customHeight="1" x14ac:dyDescent="0.25">
      <c r="A148" s="95"/>
      <c r="B148" s="292"/>
      <c r="C148" s="6"/>
      <c r="D148" s="96"/>
      <c r="E148" s="63"/>
      <c r="F148" s="6"/>
      <c r="G148" s="97"/>
      <c r="H148" s="97"/>
      <c r="I148" s="97"/>
      <c r="J148" s="10"/>
      <c r="K148" s="6"/>
      <c r="L148" s="292"/>
      <c r="M148" s="6"/>
      <c r="N148" s="96"/>
      <c r="O148" s="63"/>
      <c r="P148" s="6"/>
      <c r="Q148" s="97"/>
      <c r="R148" s="97"/>
      <c r="S148" s="97"/>
      <c r="T148" s="10"/>
      <c r="U148" s="333"/>
      <c r="V148" s="333"/>
      <c r="W148" s="333"/>
      <c r="X148" s="333"/>
      <c r="Y148" s="298"/>
      <c r="Z148" s="298"/>
      <c r="AA148" s="298"/>
      <c r="AB148" s="298"/>
      <c r="AC148" s="298"/>
    </row>
    <row r="149" spans="1:69" ht="15" customHeight="1" x14ac:dyDescent="0.3">
      <c r="B149" s="93" t="s">
        <v>154</v>
      </c>
      <c r="C149" s="113"/>
      <c r="D149" s="113"/>
      <c r="E149" s="113"/>
      <c r="F149" s="113"/>
      <c r="G149" s="113"/>
      <c r="H149" s="592">
        <f>IF(G137=0,0,G137*2.2)</f>
        <v>0</v>
      </c>
      <c r="I149" s="592"/>
      <c r="J149" s="94"/>
      <c r="K149" s="95"/>
      <c r="L149" s="93" t="str">
        <f>B149</f>
        <v xml:space="preserve">  Förderbetrag für B.d) Waldrand:</v>
      </c>
      <c r="M149" s="113"/>
      <c r="N149" s="113"/>
      <c r="O149" s="113"/>
      <c r="P149" s="113"/>
      <c r="Q149" s="113"/>
      <c r="R149" s="592">
        <f>IF(H149=0,0,MIN(H149,Q137*2.2))</f>
        <v>0</v>
      </c>
      <c r="S149" s="592"/>
      <c r="T149" s="28"/>
      <c r="U149" s="327"/>
      <c r="V149" s="333"/>
      <c r="W149" s="333"/>
      <c r="X149" s="333"/>
    </row>
    <row r="150" spans="1:69" ht="6" customHeight="1" thickBot="1" x14ac:dyDescent="0.3">
      <c r="B150" s="85"/>
      <c r="C150" s="86"/>
      <c r="D150" s="86"/>
      <c r="E150" s="534"/>
      <c r="F150" s="534"/>
      <c r="G150" s="534"/>
      <c r="H150" s="534"/>
      <c r="I150" s="47"/>
      <c r="J150" s="28"/>
      <c r="L150" s="85"/>
      <c r="M150" s="86"/>
      <c r="N150" s="86"/>
      <c r="O150" s="534"/>
      <c r="P150" s="534"/>
      <c r="Q150" s="534"/>
      <c r="R150" s="534"/>
      <c r="S150" s="14"/>
      <c r="T150" s="28"/>
      <c r="U150" s="327"/>
      <c r="V150" s="333"/>
      <c r="W150" s="333"/>
      <c r="X150" s="333"/>
      <c r="Z150" s="287"/>
      <c r="AA150" s="287"/>
      <c r="AB150" s="287"/>
    </row>
    <row r="151" spans="1:69" s="48" customFormat="1" ht="7.5" customHeight="1" x14ac:dyDescent="0.25">
      <c r="B151" s="240"/>
      <c r="C151" s="241"/>
      <c r="D151" s="242"/>
      <c r="E151" s="242"/>
      <c r="F151" s="242"/>
      <c r="G151" s="242"/>
      <c r="H151" s="242"/>
      <c r="I151" s="242"/>
      <c r="J151" s="243"/>
      <c r="K151" s="2"/>
      <c r="L151" s="240"/>
      <c r="M151" s="241"/>
      <c r="N151" s="242"/>
      <c r="O151" s="242"/>
      <c r="P151" s="242"/>
      <c r="Q151" s="242"/>
      <c r="R151" s="242"/>
      <c r="S151" s="242"/>
      <c r="T151" s="21"/>
      <c r="U151" s="327"/>
      <c r="V151" s="332"/>
      <c r="W151" s="332"/>
      <c r="X151" s="332"/>
      <c r="Y151" s="287"/>
      <c r="Z151" s="287"/>
      <c r="AA151" s="287"/>
      <c r="AB151" s="287"/>
      <c r="AC151" s="287"/>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row>
    <row r="152" spans="1:69" s="48" customFormat="1" ht="15.6" x14ac:dyDescent="0.3">
      <c r="B152" s="426" t="s">
        <v>75</v>
      </c>
      <c r="C152" s="438"/>
      <c r="D152" s="438"/>
      <c r="E152" s="438"/>
      <c r="F152" s="438"/>
      <c r="G152" s="438"/>
      <c r="H152" s="438"/>
      <c r="I152" s="438"/>
      <c r="J152" s="284"/>
      <c r="K152" s="285"/>
      <c r="L152" s="426" t="str">
        <f>B152</f>
        <v xml:space="preserve">  C. Schutz der Aufforstungen</v>
      </c>
      <c r="M152" s="438"/>
      <c r="N152" s="438"/>
      <c r="O152" s="438"/>
      <c r="P152" s="438"/>
      <c r="Q152" s="438"/>
      <c r="R152" s="438"/>
      <c r="S152" s="438"/>
      <c r="T152" s="21"/>
      <c r="U152" s="327"/>
      <c r="V152" s="332"/>
      <c r="W152" s="332"/>
      <c r="X152" s="332"/>
      <c r="Y152" s="287"/>
      <c r="Z152" s="287"/>
      <c r="AA152" s="287"/>
      <c r="AB152" s="287"/>
      <c r="AC152" s="287"/>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row>
    <row r="153" spans="1:69" s="48" customFormat="1" ht="7.2" customHeight="1" x14ac:dyDescent="0.25">
      <c r="B153" s="239"/>
      <c r="C153" s="232"/>
      <c r="D153" s="232"/>
      <c r="E153" s="232"/>
      <c r="F153" s="232"/>
      <c r="G153" s="232"/>
      <c r="H153" s="232"/>
      <c r="I153" s="232"/>
      <c r="J153" s="21"/>
      <c r="K153" s="2"/>
      <c r="L153" s="239"/>
      <c r="M153" s="232"/>
      <c r="N153" s="232"/>
      <c r="O153" s="232"/>
      <c r="P153" s="232"/>
      <c r="Q153" s="232"/>
      <c r="R153" s="232"/>
      <c r="S153" s="232"/>
      <c r="T153" s="21"/>
      <c r="U153" s="327"/>
      <c r="V153" s="332"/>
      <c r="W153" s="332"/>
      <c r="X153" s="332"/>
      <c r="Y153" s="287"/>
      <c r="Z153" s="287"/>
      <c r="AA153" s="287"/>
      <c r="AB153" s="287"/>
      <c r="AC153" s="287"/>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row>
    <row r="154" spans="1:69" s="4" customFormat="1" x14ac:dyDescent="0.25">
      <c r="B154" s="254" t="s">
        <v>66</v>
      </c>
      <c r="C154" s="255"/>
      <c r="D154" s="236"/>
      <c r="E154" s="244"/>
      <c r="F154" s="244"/>
      <c r="G154" s="236"/>
      <c r="H154" s="236"/>
      <c r="I154" s="236"/>
      <c r="J154" s="21"/>
      <c r="K154" s="2"/>
      <c r="L154" s="254" t="s">
        <v>66</v>
      </c>
      <c r="M154" s="255"/>
      <c r="N154" s="236"/>
      <c r="O154" s="244"/>
      <c r="P154" s="244"/>
      <c r="Q154" s="236"/>
      <c r="R154" s="236"/>
      <c r="S154" s="236"/>
      <c r="T154" s="21"/>
      <c r="U154" s="327"/>
      <c r="V154" s="332"/>
      <c r="W154" s="332"/>
      <c r="X154" s="332"/>
      <c r="Y154" s="287"/>
      <c r="Z154" s="287"/>
      <c r="AA154" s="287"/>
      <c r="AB154" s="287"/>
      <c r="AC154" s="287"/>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row>
    <row r="155" spans="1:69" s="4" customFormat="1" x14ac:dyDescent="0.25">
      <c r="B155" s="256" t="s">
        <v>67</v>
      </c>
      <c r="C155" s="257"/>
      <c r="D155" s="236"/>
      <c r="E155" s="529"/>
      <c r="F155" s="530"/>
      <c r="G155" s="236" t="s">
        <v>63</v>
      </c>
      <c r="H155" s="527">
        <f>IF(ISBLANK(E155),0,3.5*E155)</f>
        <v>0</v>
      </c>
      <c r="I155" s="528"/>
      <c r="J155" s="21"/>
      <c r="K155" s="2"/>
      <c r="L155" s="256" t="s">
        <v>67</v>
      </c>
      <c r="M155" s="257"/>
      <c r="N155" s="236"/>
      <c r="O155" s="529" t="str">
        <f>IF($P$37="J",E155," ")</f>
        <v xml:space="preserve"> </v>
      </c>
      <c r="P155" s="530"/>
      <c r="Q155" s="236" t="s">
        <v>63</v>
      </c>
      <c r="R155" s="527">
        <f>IF(O155=" ",0,3.5*O155)</f>
        <v>0</v>
      </c>
      <c r="S155" s="528"/>
      <c r="T155" s="21"/>
      <c r="U155" s="327"/>
      <c r="V155" s="341"/>
      <c r="W155" s="332"/>
      <c r="X155" s="332"/>
      <c r="Y155" s="287"/>
      <c r="Z155" s="330"/>
      <c r="AA155" s="287"/>
      <c r="AB155" s="287"/>
      <c r="AC155" s="287"/>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row>
    <row r="156" spans="1:69" s="48" customFormat="1" ht="7.5" customHeight="1" thickBot="1" x14ac:dyDescent="0.3">
      <c r="B156" s="250"/>
      <c r="C156" s="251"/>
      <c r="D156" s="236"/>
      <c r="E156" s="236"/>
      <c r="F156" s="236"/>
      <c r="G156" s="236"/>
      <c r="H156" s="283"/>
      <c r="I156" s="283"/>
      <c r="J156" s="21"/>
      <c r="K156" s="2"/>
      <c r="L156" s="250"/>
      <c r="M156" s="251"/>
      <c r="N156" s="236"/>
      <c r="O156" s="236"/>
      <c r="P156" s="236"/>
      <c r="Q156" s="236"/>
      <c r="R156" s="283"/>
      <c r="S156" s="283"/>
      <c r="T156" s="21"/>
      <c r="U156" s="332"/>
      <c r="V156" s="332"/>
      <c r="W156" s="332"/>
      <c r="X156" s="332"/>
      <c r="Y156" s="287"/>
      <c r="Z156" s="287"/>
      <c r="AA156" s="287"/>
      <c r="AB156" s="287"/>
      <c r="AC156" s="287"/>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row>
    <row r="157" spans="1:69" s="48" customFormat="1" ht="7.5" customHeight="1" x14ac:dyDescent="0.25">
      <c r="B157" s="252"/>
      <c r="C157" s="253"/>
      <c r="D157" s="242"/>
      <c r="E157" s="242"/>
      <c r="F157" s="242"/>
      <c r="G157" s="242"/>
      <c r="H157" s="312"/>
      <c r="I157" s="312"/>
      <c r="J157" s="243"/>
      <c r="K157" s="2"/>
      <c r="L157" s="252"/>
      <c r="M157" s="253"/>
      <c r="N157" s="242"/>
      <c r="O157" s="242"/>
      <c r="P157" s="242"/>
      <c r="Q157" s="242"/>
      <c r="R157" s="312"/>
      <c r="S157" s="312"/>
      <c r="T157" s="21"/>
      <c r="U157" s="332"/>
      <c r="V157" s="332"/>
      <c r="W157" s="332"/>
      <c r="X157" s="332"/>
      <c r="Y157" s="287"/>
      <c r="Z157" s="287"/>
      <c r="AA157" s="287"/>
      <c r="AB157" s="287"/>
      <c r="AC157" s="287"/>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row>
    <row r="158" spans="1:69" s="4" customFormat="1" ht="13.5" customHeight="1" x14ac:dyDescent="0.25">
      <c r="B158" s="254" t="s">
        <v>66</v>
      </c>
      <c r="C158" s="255"/>
      <c r="D158" s="365"/>
      <c r="E158" s="244"/>
      <c r="F158" s="244"/>
      <c r="G158" s="365"/>
      <c r="H158" s="283"/>
      <c r="I158" s="283"/>
      <c r="J158" s="21"/>
      <c r="K158" s="2"/>
      <c r="L158" s="254" t="s">
        <v>66</v>
      </c>
      <c r="M158" s="255"/>
      <c r="N158" s="365"/>
      <c r="O158" s="244"/>
      <c r="P158" s="244"/>
      <c r="Q158" s="365"/>
      <c r="R158" s="283"/>
      <c r="S158" s="283"/>
      <c r="T158" s="21"/>
      <c r="U158" s="332"/>
      <c r="V158" s="332"/>
      <c r="W158" s="332"/>
      <c r="X158" s="332"/>
      <c r="Y158" s="287"/>
      <c r="Z158" s="298"/>
      <c r="AA158" s="298"/>
      <c r="AB158" s="298"/>
      <c r="AC158" s="287"/>
    </row>
    <row r="159" spans="1:69" s="4" customFormat="1" x14ac:dyDescent="0.25">
      <c r="B159" s="256" t="s">
        <v>125</v>
      </c>
      <c r="C159" s="257"/>
      <c r="D159" s="365"/>
      <c r="E159" s="529"/>
      <c r="F159" s="530"/>
      <c r="G159" s="126" t="s">
        <v>124</v>
      </c>
      <c r="H159" s="527">
        <f>IF(ISBLANK(E159),0,10*E159)</f>
        <v>0</v>
      </c>
      <c r="I159" s="528"/>
      <c r="J159" s="21"/>
      <c r="K159" s="2"/>
      <c r="L159" s="256" t="s">
        <v>125</v>
      </c>
      <c r="M159" s="257"/>
      <c r="N159" s="365"/>
      <c r="O159" s="529" t="str">
        <f>IF($P$37="J",E159," ")</f>
        <v xml:space="preserve"> </v>
      </c>
      <c r="P159" s="530"/>
      <c r="Q159" s="365" t="s">
        <v>124</v>
      </c>
      <c r="R159" s="527">
        <f>IF(O159=" ",0,10*O159)</f>
        <v>0</v>
      </c>
      <c r="S159" s="528"/>
      <c r="T159" s="21"/>
      <c r="U159" s="332"/>
      <c r="V159" s="332"/>
      <c r="W159" s="332"/>
      <c r="X159" s="332"/>
      <c r="Y159" s="287"/>
      <c r="Z159" s="298"/>
      <c r="AA159" s="298"/>
      <c r="AB159" s="298"/>
      <c r="AC159" s="287"/>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row>
    <row r="160" spans="1:69" s="121" customFormat="1" ht="10.5" customHeight="1" thickBot="1" x14ac:dyDescent="0.3">
      <c r="B160" s="245"/>
      <c r="C160" s="246"/>
      <c r="D160" s="246"/>
      <c r="E160" s="246"/>
      <c r="F160" s="246"/>
      <c r="G160" s="246"/>
      <c r="H160" s="247"/>
      <c r="I160" s="248"/>
      <c r="J160" s="249"/>
      <c r="K160" s="195"/>
      <c r="L160" s="245"/>
      <c r="M160" s="246"/>
      <c r="N160" s="246"/>
      <c r="O160" s="246"/>
      <c r="P160" s="246"/>
      <c r="Q160" s="246"/>
      <c r="R160" s="247"/>
      <c r="S160" s="248"/>
      <c r="T160" s="249"/>
      <c r="U160" s="332"/>
      <c r="V160" s="332"/>
      <c r="W160" s="332"/>
      <c r="X160" s="332"/>
      <c r="Y160" s="287"/>
      <c r="Z160" s="298"/>
      <c r="AA160" s="298"/>
      <c r="AB160" s="298"/>
      <c r="AC160" s="287"/>
    </row>
    <row r="161" spans="1:69" s="48" customFormat="1" ht="7.5" customHeight="1" x14ac:dyDescent="0.25">
      <c r="B161" s="252"/>
      <c r="C161" s="253"/>
      <c r="D161" s="242"/>
      <c r="E161" s="242"/>
      <c r="F161" s="242"/>
      <c r="G161" s="242"/>
      <c r="H161" s="312"/>
      <c r="I161" s="312"/>
      <c r="J161" s="243"/>
      <c r="K161" s="2"/>
      <c r="L161" s="252"/>
      <c r="M161" s="253"/>
      <c r="N161" s="242"/>
      <c r="O161" s="242"/>
      <c r="P161" s="242"/>
      <c r="Q161" s="242"/>
      <c r="R161" s="312"/>
      <c r="S161" s="312"/>
      <c r="T161" s="21"/>
      <c r="U161" s="332"/>
      <c r="V161" s="332"/>
      <c r="W161" s="332"/>
      <c r="X161" s="332"/>
      <c r="Y161" s="287"/>
      <c r="Z161" s="287"/>
      <c r="AA161" s="287"/>
      <c r="AB161" s="287"/>
      <c r="AC161" s="287"/>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row>
    <row r="162" spans="1:69" s="4" customFormat="1" ht="13.5" customHeight="1" x14ac:dyDescent="0.25">
      <c r="B162" s="254" t="s">
        <v>66</v>
      </c>
      <c r="C162" s="255"/>
      <c r="D162" s="236"/>
      <c r="E162" s="244"/>
      <c r="F162" s="244"/>
      <c r="G162" s="236"/>
      <c r="H162" s="283"/>
      <c r="I162" s="283"/>
      <c r="J162" s="21"/>
      <c r="K162" s="2"/>
      <c r="L162" s="254" t="s">
        <v>66</v>
      </c>
      <c r="M162" s="255"/>
      <c r="N162" s="236"/>
      <c r="O162" s="244"/>
      <c r="P162" s="244"/>
      <c r="Q162" s="236"/>
      <c r="R162" s="283"/>
      <c r="S162" s="283"/>
      <c r="T162" s="21"/>
      <c r="U162" s="332"/>
      <c r="V162" s="332"/>
      <c r="W162" s="332"/>
      <c r="X162" s="332"/>
      <c r="Y162" s="287"/>
      <c r="Z162" s="298"/>
      <c r="AA162" s="298"/>
      <c r="AB162" s="298"/>
      <c r="AC162" s="287"/>
    </row>
    <row r="163" spans="1:69" s="4" customFormat="1" x14ac:dyDescent="0.25">
      <c r="B163" s="256" t="s">
        <v>68</v>
      </c>
      <c r="C163" s="257"/>
      <c r="D163" s="236"/>
      <c r="E163" s="529"/>
      <c r="F163" s="530"/>
      <c r="G163" s="126" t="s">
        <v>64</v>
      </c>
      <c r="H163" s="527">
        <f>IF(ISBLANK(E163),0,7.5*E163)</f>
        <v>0</v>
      </c>
      <c r="I163" s="528"/>
      <c r="J163" s="21"/>
      <c r="K163" s="2"/>
      <c r="L163" s="256" t="s">
        <v>68</v>
      </c>
      <c r="M163" s="257"/>
      <c r="N163" s="236"/>
      <c r="O163" s="529" t="str">
        <f>IF($P$37="J",E163," ")</f>
        <v xml:space="preserve"> </v>
      </c>
      <c r="P163" s="530"/>
      <c r="Q163" s="236" t="s">
        <v>65</v>
      </c>
      <c r="R163" s="527">
        <f>IF(O163=" ",0,7.5*O163)</f>
        <v>0</v>
      </c>
      <c r="S163" s="528"/>
      <c r="T163" s="21"/>
      <c r="U163" s="332"/>
      <c r="V163" s="332"/>
      <c r="W163" s="332"/>
      <c r="X163" s="332"/>
      <c r="Y163" s="287"/>
      <c r="Z163" s="298"/>
      <c r="AA163" s="298"/>
      <c r="AB163" s="298"/>
      <c r="AC163" s="287"/>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row>
    <row r="164" spans="1:69" s="121" customFormat="1" ht="10.5" customHeight="1" thickBot="1" x14ac:dyDescent="0.3">
      <c r="B164" s="245"/>
      <c r="C164" s="246"/>
      <c r="D164" s="246"/>
      <c r="E164" s="246"/>
      <c r="F164" s="246"/>
      <c r="G164" s="246"/>
      <c r="H164" s="247"/>
      <c r="I164" s="248"/>
      <c r="J164" s="249"/>
      <c r="K164" s="195"/>
      <c r="L164" s="245"/>
      <c r="M164" s="246"/>
      <c r="N164" s="246"/>
      <c r="O164" s="246"/>
      <c r="P164" s="246"/>
      <c r="Q164" s="246"/>
      <c r="R164" s="247"/>
      <c r="S164" s="248"/>
      <c r="T164" s="249"/>
      <c r="U164" s="332"/>
      <c r="V164" s="332"/>
      <c r="W164" s="332"/>
      <c r="X164" s="332"/>
      <c r="Y164" s="287"/>
      <c r="Z164" s="298"/>
      <c r="AA164" s="298"/>
      <c r="AB164" s="298"/>
      <c r="AC164" s="287"/>
    </row>
    <row r="165" spans="1:69" s="121" customFormat="1" ht="10.5" customHeight="1" x14ac:dyDescent="0.25">
      <c r="B165" s="313"/>
      <c r="C165" s="196"/>
      <c r="D165" s="196"/>
      <c r="E165" s="196"/>
      <c r="F165" s="196"/>
      <c r="G165" s="196"/>
      <c r="H165" s="314"/>
      <c r="I165" s="315"/>
      <c r="J165" s="217"/>
      <c r="K165" s="195"/>
      <c r="L165" s="313"/>
      <c r="M165" s="196"/>
      <c r="N165" s="196"/>
      <c r="O165" s="196"/>
      <c r="P165" s="196"/>
      <c r="Q165" s="196"/>
      <c r="R165" s="314"/>
      <c r="S165" s="315"/>
      <c r="T165" s="217"/>
      <c r="U165" s="332"/>
      <c r="V165" s="332"/>
      <c r="W165" s="332"/>
      <c r="X165" s="332"/>
      <c r="Y165" s="287"/>
      <c r="Z165" s="298"/>
      <c r="AA165" s="298"/>
      <c r="AB165" s="298"/>
      <c r="AC165" s="287"/>
    </row>
    <row r="166" spans="1:69" s="4" customFormat="1" ht="15.6" x14ac:dyDescent="0.3">
      <c r="B166" s="316" t="s">
        <v>91</v>
      </c>
      <c r="C166" s="317"/>
      <c r="D166" s="317"/>
      <c r="E166" s="317"/>
      <c r="F166" s="317"/>
      <c r="G166" s="317"/>
      <c r="H166" s="527">
        <f>I83+I107+I121+I131+H149+H155+H159+H163</f>
        <v>0</v>
      </c>
      <c r="I166" s="528"/>
      <c r="J166" s="21"/>
      <c r="K166" s="2"/>
      <c r="L166" s="316" t="s">
        <v>91</v>
      </c>
      <c r="M166" s="113"/>
      <c r="N166" s="113"/>
      <c r="O166" s="113"/>
      <c r="P166" s="113"/>
      <c r="Q166" s="113"/>
      <c r="R166" s="527">
        <f>S83+S107+S121+S131+R149+R155+R159+R163</f>
        <v>0</v>
      </c>
      <c r="S166" s="528"/>
      <c r="T166" s="21"/>
      <c r="U166" s="332"/>
      <c r="V166" s="332"/>
      <c r="W166" s="332"/>
      <c r="X166" s="332"/>
      <c r="Y166" s="287"/>
      <c r="Z166" s="298"/>
      <c r="AA166" s="298"/>
      <c r="AB166" s="298"/>
      <c r="AC166" s="287"/>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row>
    <row r="167" spans="1:69" s="121" customFormat="1" ht="10.5" customHeight="1" thickBot="1" x14ac:dyDescent="0.3">
      <c r="B167" s="245"/>
      <c r="C167" s="246"/>
      <c r="D167" s="246"/>
      <c r="E167" s="246"/>
      <c r="F167" s="246"/>
      <c r="G167" s="246"/>
      <c r="H167" s="247"/>
      <c r="I167" s="248"/>
      <c r="J167" s="249"/>
      <c r="K167" s="195"/>
      <c r="L167" s="245"/>
      <c r="M167" s="246"/>
      <c r="N167" s="246"/>
      <c r="O167" s="246"/>
      <c r="P167" s="246"/>
      <c r="Q167" s="246"/>
      <c r="R167" s="247"/>
      <c r="S167" s="248"/>
      <c r="T167" s="249"/>
      <c r="U167" s="332"/>
      <c r="V167" s="332"/>
      <c r="W167" s="332"/>
      <c r="X167" s="332"/>
      <c r="Y167" s="287"/>
      <c r="Z167" s="298"/>
      <c r="AA167" s="298"/>
      <c r="AB167" s="298"/>
      <c r="AC167" s="287"/>
    </row>
    <row r="168" spans="1:69" s="121" customFormat="1" ht="10.95" customHeight="1" x14ac:dyDescent="0.25">
      <c r="B168" s="313"/>
      <c r="C168" s="196"/>
      <c r="D168" s="196"/>
      <c r="E168" s="196"/>
      <c r="F168" s="196"/>
      <c r="G168" s="196"/>
      <c r="H168" s="314"/>
      <c r="I168" s="315"/>
      <c r="J168" s="217"/>
      <c r="K168" s="195"/>
      <c r="L168" s="313"/>
      <c r="M168" s="196"/>
      <c r="N168" s="196"/>
      <c r="O168" s="196"/>
      <c r="P168" s="196"/>
      <c r="Q168" s="196"/>
      <c r="R168" s="314"/>
      <c r="S168" s="315"/>
      <c r="T168" s="217"/>
      <c r="U168" s="332"/>
      <c r="V168" s="332"/>
      <c r="W168" s="332"/>
      <c r="X168" s="332"/>
      <c r="Y168" s="287"/>
      <c r="Z168" s="298"/>
      <c r="AA168" s="298"/>
      <c r="AB168" s="298"/>
      <c r="AC168" s="287"/>
    </row>
    <row r="169" spans="1:69" s="231" customFormat="1" ht="7.2" customHeight="1" x14ac:dyDescent="0.25">
      <c r="A169" s="4"/>
      <c r="B169" s="19"/>
      <c r="C169" s="149"/>
      <c r="D169" s="150"/>
      <c r="E169" s="150"/>
      <c r="F169" s="147"/>
      <c r="G169" s="147"/>
      <c r="H169" s="147"/>
      <c r="I169" s="148"/>
      <c r="J169" s="28"/>
      <c r="K169" s="14"/>
      <c r="L169" s="19"/>
      <c r="M169" s="196"/>
      <c r="N169" s="196"/>
      <c r="O169" s="196"/>
      <c r="P169" s="196"/>
      <c r="Q169" s="196"/>
      <c r="R169" s="314"/>
      <c r="S169" s="315"/>
      <c r="T169" s="28"/>
      <c r="U169" s="327"/>
      <c r="V169" s="333"/>
      <c r="W169" s="333"/>
      <c r="X169" s="333"/>
      <c r="Y169" s="298"/>
      <c r="Z169" s="298"/>
      <c r="AA169" s="298"/>
      <c r="AB169" s="298"/>
      <c r="AC169" s="298"/>
    </row>
    <row r="170" spans="1:69" s="231" customFormat="1" ht="24.75" customHeight="1" x14ac:dyDescent="0.25">
      <c r="A170" s="4"/>
      <c r="B170" s="19"/>
      <c r="C170" s="536" t="s">
        <v>111</v>
      </c>
      <c r="D170" s="537"/>
      <c r="E170" s="537"/>
      <c r="F170" s="537"/>
      <c r="G170" s="537"/>
      <c r="H170" s="537"/>
      <c r="I170" s="538"/>
      <c r="J170" s="28"/>
      <c r="K170" s="14"/>
      <c r="L170" s="19"/>
      <c r="M170" s="196"/>
      <c r="N170" s="196"/>
      <c r="O170" s="196"/>
      <c r="P170" s="196"/>
      <c r="Q170" s="196"/>
      <c r="R170" s="314"/>
      <c r="S170" s="315"/>
      <c r="T170" s="28"/>
      <c r="U170" s="327"/>
      <c r="V170" s="333"/>
      <c r="W170" s="333"/>
      <c r="X170" s="333"/>
      <c r="Y170" s="298"/>
      <c r="Z170" s="298"/>
      <c r="AA170" s="298"/>
      <c r="AB170" s="298"/>
      <c r="AC170" s="298"/>
    </row>
    <row r="171" spans="1:69" s="231" customFormat="1" ht="6.75" customHeight="1" x14ac:dyDescent="0.25">
      <c r="A171" s="4"/>
      <c r="B171" s="19"/>
      <c r="C171" s="142"/>
      <c r="D171" s="141"/>
      <c r="E171" s="141"/>
      <c r="F171" s="157"/>
      <c r="G171" s="157"/>
      <c r="H171" s="157"/>
      <c r="I171" s="158"/>
      <c r="J171" s="28"/>
      <c r="K171" s="14"/>
      <c r="L171" s="19"/>
      <c r="M171" s="196"/>
      <c r="N171" s="196"/>
      <c r="O171" s="196"/>
      <c r="P171" s="196"/>
      <c r="Q171" s="196"/>
      <c r="R171" s="314"/>
      <c r="S171" s="315"/>
      <c r="T171" s="28"/>
      <c r="U171" s="327"/>
      <c r="V171" s="333"/>
      <c r="W171" s="333"/>
      <c r="X171" s="333"/>
      <c r="Y171" s="298"/>
      <c r="Z171" s="298"/>
      <c r="AA171" s="298"/>
      <c r="AB171" s="298"/>
      <c r="AC171" s="298"/>
    </row>
    <row r="172" spans="1:69" s="231" customFormat="1" x14ac:dyDescent="0.25">
      <c r="A172" s="4"/>
      <c r="B172" s="19"/>
      <c r="C172" s="142" t="s">
        <v>20</v>
      </c>
      <c r="D172" s="141"/>
      <c r="E172" s="141"/>
      <c r="F172" s="99"/>
      <c r="G172" s="157" t="s">
        <v>5</v>
      </c>
      <c r="H172" s="100"/>
      <c r="I172" s="158" t="s">
        <v>4</v>
      </c>
      <c r="J172" s="28"/>
      <c r="K172" s="14"/>
      <c r="L172" s="19"/>
      <c r="M172" s="196"/>
      <c r="N172" s="196"/>
      <c r="O172" s="196"/>
      <c r="P172" s="196"/>
      <c r="Q172" s="196"/>
      <c r="R172" s="314"/>
      <c r="S172" s="315"/>
      <c r="T172" s="28"/>
      <c r="U172" s="327"/>
      <c r="V172" s="333"/>
      <c r="W172" s="333"/>
      <c r="X172" s="333"/>
      <c r="Y172" s="298"/>
      <c r="Z172" s="298"/>
      <c r="AA172" s="298"/>
      <c r="AB172" s="298"/>
      <c r="AC172" s="298"/>
    </row>
    <row r="173" spans="1:69" s="231" customFormat="1" ht="6" customHeight="1" x14ac:dyDescent="0.25">
      <c r="A173" s="4"/>
      <c r="B173" s="19"/>
      <c r="C173" s="142"/>
      <c r="D173" s="141"/>
      <c r="E173" s="141"/>
      <c r="F173" s="157"/>
      <c r="G173" s="157"/>
      <c r="H173" s="157"/>
      <c r="I173" s="158"/>
      <c r="J173" s="28"/>
      <c r="K173" s="14"/>
      <c r="L173" s="19"/>
      <c r="M173" s="196"/>
      <c r="N173" s="196"/>
      <c r="O173" s="196"/>
      <c r="P173" s="196"/>
      <c r="Q173" s="196"/>
      <c r="R173" s="314"/>
      <c r="S173" s="315"/>
      <c r="T173" s="28"/>
      <c r="U173" s="327"/>
      <c r="V173" s="333"/>
      <c r="W173" s="333"/>
      <c r="X173" s="333"/>
      <c r="Y173" s="298"/>
      <c r="Z173" s="298"/>
      <c r="AA173" s="298"/>
      <c r="AB173" s="298"/>
      <c r="AC173" s="298"/>
    </row>
    <row r="174" spans="1:69" s="231" customFormat="1" ht="14.25" customHeight="1" x14ac:dyDescent="0.25">
      <c r="A174" s="4"/>
      <c r="B174" s="19"/>
      <c r="C174" s="142" t="s">
        <v>32</v>
      </c>
      <c r="D174" s="141"/>
      <c r="E174" s="141"/>
      <c r="F174" s="141"/>
      <c r="G174" s="141"/>
      <c r="H174" s="141"/>
      <c r="I174" s="158"/>
      <c r="J174" s="28"/>
      <c r="K174" s="14"/>
      <c r="L174" s="19"/>
      <c r="M174" s="196"/>
      <c r="N174" s="196"/>
      <c r="O174" s="196"/>
      <c r="P174" s="196"/>
      <c r="Q174" s="196"/>
      <c r="R174" s="314"/>
      <c r="S174" s="315"/>
      <c r="T174" s="28"/>
      <c r="U174" s="327"/>
      <c r="V174" s="333"/>
      <c r="W174" s="333"/>
      <c r="X174" s="333"/>
      <c r="Y174" s="298"/>
      <c r="Z174" s="298"/>
      <c r="AA174" s="298"/>
      <c r="AB174" s="298"/>
      <c r="AC174" s="298"/>
    </row>
    <row r="175" spans="1:69" s="231" customFormat="1" x14ac:dyDescent="0.25">
      <c r="A175" s="4"/>
      <c r="B175" s="19"/>
      <c r="C175" s="151"/>
      <c r="D175" s="152"/>
      <c r="E175" s="152"/>
      <c r="F175" s="99"/>
      <c r="G175" s="157" t="s">
        <v>5</v>
      </c>
      <c r="H175" s="100"/>
      <c r="I175" s="158" t="s">
        <v>4</v>
      </c>
      <c r="J175" s="28"/>
      <c r="K175" s="14"/>
      <c r="L175" s="19"/>
      <c r="M175" s="196"/>
      <c r="N175" s="196"/>
      <c r="O175" s="196"/>
      <c r="P175" s="196"/>
      <c r="Q175" s="196"/>
      <c r="R175" s="314"/>
      <c r="S175" s="315"/>
      <c r="T175" s="28"/>
      <c r="U175" s="327"/>
      <c r="V175" s="333"/>
      <c r="W175" s="333"/>
      <c r="X175" s="333"/>
      <c r="Y175" s="298"/>
      <c r="Z175" s="298"/>
      <c r="AA175" s="298"/>
      <c r="AB175" s="298"/>
      <c r="AC175" s="298"/>
    </row>
    <row r="176" spans="1:69" s="231" customFormat="1" ht="7.5" customHeight="1" x14ac:dyDescent="0.25">
      <c r="A176" s="4"/>
      <c r="B176" s="19"/>
      <c r="C176" s="153"/>
      <c r="D176" s="152"/>
      <c r="E176" s="152"/>
      <c r="F176" s="157"/>
      <c r="G176" s="157"/>
      <c r="H176" s="157"/>
      <c r="I176" s="158"/>
      <c r="J176" s="28"/>
      <c r="K176" s="14"/>
      <c r="L176" s="19"/>
      <c r="M176" s="196"/>
      <c r="N176" s="196"/>
      <c r="O176" s="196"/>
      <c r="P176" s="196"/>
      <c r="Q176" s="196"/>
      <c r="R176" s="314"/>
      <c r="S176" s="315"/>
      <c r="T176" s="28"/>
      <c r="U176" s="327"/>
      <c r="V176" s="333"/>
      <c r="W176" s="333"/>
      <c r="X176" s="333"/>
      <c r="Y176" s="298"/>
      <c r="Z176" s="298"/>
      <c r="AA176" s="298"/>
      <c r="AB176" s="298"/>
      <c r="AC176" s="298"/>
    </row>
    <row r="177" spans="1:47" s="231" customFormat="1" x14ac:dyDescent="0.25">
      <c r="A177" s="4"/>
      <c r="B177" s="19"/>
      <c r="C177" s="142" t="s">
        <v>24</v>
      </c>
      <c r="D177" s="141"/>
      <c r="E177" s="141"/>
      <c r="F177" s="99"/>
      <c r="G177" s="157" t="s">
        <v>5</v>
      </c>
      <c r="H177" s="100"/>
      <c r="I177" s="158" t="s">
        <v>4</v>
      </c>
      <c r="J177" s="28"/>
      <c r="K177" s="14"/>
      <c r="L177" s="19"/>
      <c r="M177" s="196"/>
      <c r="N177" s="196"/>
      <c r="O177" s="196"/>
      <c r="P177" s="196"/>
      <c r="Q177" s="196"/>
      <c r="R177" s="314"/>
      <c r="S177" s="315"/>
      <c r="T177" s="28"/>
      <c r="U177" s="327"/>
      <c r="V177" s="342"/>
      <c r="W177" s="342"/>
      <c r="X177" s="333"/>
      <c r="Y177" s="298"/>
      <c r="Z177" s="298"/>
      <c r="AA177" s="298"/>
      <c r="AB177" s="298"/>
      <c r="AC177" s="298"/>
    </row>
    <row r="178" spans="1:47" s="231" customFormat="1" ht="8.25" customHeight="1" x14ac:dyDescent="0.25">
      <c r="A178" s="4"/>
      <c r="B178" s="19"/>
      <c r="C178" s="142"/>
      <c r="D178" s="141"/>
      <c r="E178" s="141"/>
      <c r="F178" s="157"/>
      <c r="G178" s="157"/>
      <c r="H178" s="157"/>
      <c r="I178" s="158"/>
      <c r="J178" s="28"/>
      <c r="K178" s="51"/>
      <c r="L178" s="19"/>
      <c r="M178" s="196"/>
      <c r="N178" s="196"/>
      <c r="O178" s="196"/>
      <c r="P178" s="196"/>
      <c r="Q178" s="196"/>
      <c r="R178" s="314"/>
      <c r="S178" s="315"/>
      <c r="T178" s="28"/>
      <c r="U178" s="327"/>
      <c r="V178" s="342"/>
      <c r="W178" s="342"/>
      <c r="X178" s="333"/>
      <c r="Y178" s="298"/>
      <c r="Z178" s="298"/>
      <c r="AA178" s="298"/>
      <c r="AB178" s="298"/>
      <c r="AC178" s="298"/>
    </row>
    <row r="179" spans="1:47" s="231" customFormat="1" ht="29.25" customHeight="1" x14ac:dyDescent="0.25">
      <c r="A179" s="4"/>
      <c r="B179" s="19"/>
      <c r="C179" s="539" t="s">
        <v>33</v>
      </c>
      <c r="D179" s="540"/>
      <c r="E179" s="540"/>
      <c r="F179" s="540"/>
      <c r="G179" s="540"/>
      <c r="H179" s="540"/>
      <c r="I179" s="541"/>
      <c r="J179" s="28"/>
      <c r="K179" s="14"/>
      <c r="L179" s="19"/>
      <c r="M179" s="196"/>
      <c r="N179" s="196"/>
      <c r="O179" s="196"/>
      <c r="P179" s="196"/>
      <c r="Q179" s="196"/>
      <c r="R179" s="314"/>
      <c r="S179" s="315"/>
      <c r="T179" s="28"/>
      <c r="U179" s="327"/>
      <c r="V179" s="342"/>
      <c r="W179" s="342"/>
      <c r="X179" s="333"/>
      <c r="Y179" s="298"/>
      <c r="Z179" s="298"/>
      <c r="AA179" s="298"/>
      <c r="AB179" s="298"/>
      <c r="AC179" s="298"/>
    </row>
    <row r="180" spans="1:47" s="231" customFormat="1" x14ac:dyDescent="0.25">
      <c r="A180" s="4"/>
      <c r="B180" s="19"/>
      <c r="C180" s="539"/>
      <c r="D180" s="540"/>
      <c r="E180" s="542"/>
      <c r="F180" s="99"/>
      <c r="G180" s="157" t="s">
        <v>5</v>
      </c>
      <c r="H180" s="100"/>
      <c r="I180" s="158" t="s">
        <v>4</v>
      </c>
      <c r="J180" s="28"/>
      <c r="K180" s="14"/>
      <c r="L180" s="19"/>
      <c r="M180" s="196"/>
      <c r="N180" s="196"/>
      <c r="O180" s="196"/>
      <c r="P180" s="196"/>
      <c r="Q180" s="196"/>
      <c r="R180" s="314"/>
      <c r="S180" s="315"/>
      <c r="T180" s="28"/>
      <c r="U180" s="341"/>
      <c r="V180" s="332"/>
      <c r="W180" s="332"/>
      <c r="X180" s="332"/>
      <c r="Y180" s="298"/>
      <c r="Z180" s="298"/>
      <c r="AA180" s="298"/>
      <c r="AB180" s="298"/>
      <c r="AC180" s="298"/>
    </row>
    <row r="181" spans="1:47" s="374" customFormat="1" ht="7.5" customHeight="1" x14ac:dyDescent="0.25">
      <c r="A181" s="367"/>
      <c r="B181" s="383"/>
      <c r="C181" s="384"/>
      <c r="D181" s="385"/>
      <c r="E181" s="385"/>
      <c r="F181" s="385"/>
      <c r="G181" s="385"/>
      <c r="H181" s="385"/>
      <c r="I181" s="385"/>
      <c r="J181" s="386"/>
      <c r="K181" s="371"/>
      <c r="L181" s="383"/>
      <c r="M181" s="384"/>
      <c r="N181" s="385"/>
      <c r="O181" s="385"/>
      <c r="P181" s="385"/>
      <c r="Q181" s="385"/>
      <c r="R181" s="385"/>
      <c r="S181" s="385"/>
      <c r="T181" s="386"/>
      <c r="U181" s="371"/>
      <c r="V181" s="372"/>
      <c r="W181" s="373"/>
      <c r="X181" s="372"/>
      <c r="Y181" s="372"/>
      <c r="Z181" s="182"/>
      <c r="AA181" s="96"/>
      <c r="AB181" s="372"/>
      <c r="AC181" s="372"/>
      <c r="AD181" s="372"/>
      <c r="AE181" s="372"/>
      <c r="AF181" s="372"/>
      <c r="AG181" s="372"/>
      <c r="AH181" s="372"/>
      <c r="AI181" s="372"/>
      <c r="AJ181" s="372"/>
      <c r="AK181" s="372"/>
      <c r="AL181" s="372"/>
      <c r="AM181" s="372"/>
      <c r="AN181" s="372"/>
      <c r="AO181" s="372"/>
      <c r="AP181" s="372"/>
      <c r="AQ181" s="372"/>
      <c r="AR181" s="372"/>
      <c r="AS181" s="372"/>
      <c r="AT181" s="372"/>
      <c r="AU181" s="372"/>
    </row>
    <row r="182" spans="1:47" s="374" customFormat="1" ht="7.5" customHeight="1" x14ac:dyDescent="0.25">
      <c r="A182" s="367"/>
      <c r="B182" s="368"/>
      <c r="C182" s="369"/>
      <c r="D182" s="370"/>
      <c r="E182" s="370"/>
      <c r="F182" s="370"/>
      <c r="G182" s="370"/>
      <c r="H182" s="370"/>
      <c r="I182" s="370"/>
      <c r="J182" s="367"/>
      <c r="K182" s="367"/>
      <c r="L182" s="368"/>
      <c r="M182" s="369"/>
      <c r="N182" s="370"/>
      <c r="O182" s="370"/>
      <c r="P182" s="370"/>
      <c r="Q182" s="370"/>
      <c r="R182" s="370"/>
      <c r="S182" s="370"/>
      <c r="T182" s="367"/>
      <c r="U182" s="371"/>
      <c r="V182" s="372"/>
      <c r="W182" s="373"/>
      <c r="X182" s="372"/>
      <c r="Y182" s="372"/>
      <c r="Z182" s="182"/>
      <c r="AA182" s="96"/>
      <c r="AB182" s="372"/>
      <c r="AC182" s="372"/>
      <c r="AD182" s="372"/>
      <c r="AE182" s="372"/>
      <c r="AF182" s="372"/>
      <c r="AG182" s="372"/>
      <c r="AH182" s="372"/>
      <c r="AI182" s="372"/>
      <c r="AJ182" s="372"/>
      <c r="AK182" s="372"/>
      <c r="AL182" s="372"/>
      <c r="AM182" s="372"/>
      <c r="AN182" s="372"/>
      <c r="AO182" s="372"/>
      <c r="AP182" s="372"/>
      <c r="AQ182" s="372"/>
      <c r="AR182" s="372"/>
      <c r="AS182" s="372"/>
      <c r="AT182" s="372"/>
      <c r="AU182" s="372"/>
    </row>
    <row r="183" spans="1:47" s="374" customFormat="1" ht="6" customHeight="1" x14ac:dyDescent="0.25">
      <c r="A183" s="367"/>
      <c r="B183" s="375"/>
      <c r="C183" s="376"/>
      <c r="D183" s="377"/>
      <c r="E183" s="377"/>
      <c r="F183" s="377"/>
      <c r="G183" s="377"/>
      <c r="H183" s="377"/>
      <c r="I183" s="377"/>
      <c r="J183" s="378"/>
      <c r="K183" s="371"/>
      <c r="L183" s="375"/>
      <c r="M183" s="376"/>
      <c r="N183" s="377"/>
      <c r="O183" s="377"/>
      <c r="P183" s="377"/>
      <c r="Q183" s="377"/>
      <c r="R183" s="377"/>
      <c r="S183" s="377"/>
      <c r="T183" s="378"/>
      <c r="U183" s="371"/>
      <c r="V183" s="372"/>
      <c r="W183" s="373"/>
      <c r="X183" s="372"/>
      <c r="Y183" s="372"/>
      <c r="Z183" s="182"/>
      <c r="AA183" s="96"/>
      <c r="AB183" s="372"/>
      <c r="AC183" s="372"/>
      <c r="AD183" s="372"/>
      <c r="AE183" s="372"/>
      <c r="AF183" s="372"/>
      <c r="AG183" s="372"/>
      <c r="AH183" s="372"/>
      <c r="AI183" s="372"/>
      <c r="AJ183" s="372"/>
      <c r="AK183" s="372"/>
      <c r="AL183" s="372"/>
      <c r="AM183" s="372"/>
      <c r="AN183" s="372"/>
      <c r="AO183" s="372"/>
      <c r="AP183" s="372"/>
      <c r="AQ183" s="372"/>
      <c r="AR183" s="372"/>
      <c r="AS183" s="372"/>
      <c r="AT183" s="372"/>
      <c r="AU183" s="372"/>
    </row>
    <row r="184" spans="1:47" s="374" customFormat="1" ht="12.75" customHeight="1" x14ac:dyDescent="0.25">
      <c r="A184" s="367"/>
      <c r="B184" s="379" t="s">
        <v>128</v>
      </c>
      <c r="C184" s="356"/>
      <c r="D184" s="366"/>
      <c r="E184" s="366"/>
      <c r="F184" s="366"/>
      <c r="G184" s="366"/>
      <c r="H184" s="366"/>
      <c r="I184" s="380" t="s">
        <v>129</v>
      </c>
      <c r="J184" s="381"/>
      <c r="K184" s="371"/>
      <c r="L184" s="379" t="s">
        <v>128</v>
      </c>
      <c r="M184" s="356"/>
      <c r="N184" s="366"/>
      <c r="O184" s="366"/>
      <c r="P184" s="366"/>
      <c r="Q184" s="366"/>
      <c r="R184" s="366"/>
      <c r="S184" s="380" t="s">
        <v>129</v>
      </c>
      <c r="T184" s="381"/>
      <c r="U184" s="371"/>
      <c r="V184" s="372"/>
      <c r="W184" s="373"/>
      <c r="X184" s="372"/>
      <c r="Y184" s="372"/>
      <c r="Z184" s="182"/>
      <c r="AA184" s="96"/>
      <c r="AB184" s="372"/>
      <c r="AC184" s="372"/>
      <c r="AD184" s="372"/>
      <c r="AE184" s="372"/>
      <c r="AF184" s="372"/>
      <c r="AG184" s="372"/>
      <c r="AH184" s="372"/>
      <c r="AI184" s="372"/>
      <c r="AJ184" s="372"/>
      <c r="AK184" s="372"/>
      <c r="AL184" s="372"/>
      <c r="AM184" s="372"/>
      <c r="AN184" s="372"/>
      <c r="AO184" s="372"/>
      <c r="AP184" s="372"/>
      <c r="AQ184" s="372"/>
      <c r="AR184" s="372"/>
      <c r="AS184" s="372"/>
      <c r="AT184" s="372"/>
      <c r="AU184" s="372"/>
    </row>
    <row r="185" spans="1:47" s="374" customFormat="1" ht="5.25" customHeight="1" x14ac:dyDescent="0.25">
      <c r="A185" s="367"/>
      <c r="B185" s="345"/>
      <c r="C185" s="356"/>
      <c r="D185" s="366"/>
      <c r="E185" s="366"/>
      <c r="F185" s="366"/>
      <c r="G185" s="366"/>
      <c r="H185" s="366"/>
      <c r="I185" s="370"/>
      <c r="J185" s="381"/>
      <c r="K185" s="371"/>
      <c r="L185" s="345"/>
      <c r="M185" s="356"/>
      <c r="N185" s="366"/>
      <c r="O185" s="366"/>
      <c r="P185" s="366"/>
      <c r="Q185" s="366"/>
      <c r="R185" s="366"/>
      <c r="S185" s="370"/>
      <c r="T185" s="381"/>
      <c r="U185" s="371"/>
      <c r="V185" s="372"/>
      <c r="W185" s="373"/>
      <c r="X185" s="372"/>
      <c r="Y185" s="372"/>
      <c r="Z185" s="182"/>
      <c r="AA185" s="96"/>
      <c r="AB185" s="372"/>
      <c r="AC185" s="372"/>
      <c r="AD185" s="372"/>
      <c r="AE185" s="372"/>
      <c r="AF185" s="372"/>
      <c r="AG185" s="372"/>
      <c r="AH185" s="372"/>
      <c r="AI185" s="372"/>
      <c r="AJ185" s="372"/>
      <c r="AK185" s="372"/>
      <c r="AL185" s="372"/>
      <c r="AM185" s="372"/>
      <c r="AN185" s="372"/>
      <c r="AO185" s="372"/>
      <c r="AP185" s="372"/>
      <c r="AQ185" s="372"/>
      <c r="AR185" s="372"/>
      <c r="AS185" s="372"/>
      <c r="AT185" s="372"/>
      <c r="AU185" s="372"/>
    </row>
    <row r="186" spans="1:47" s="374" customFormat="1" ht="12.75" customHeight="1" x14ac:dyDescent="0.25">
      <c r="A186" s="367"/>
      <c r="B186" s="345"/>
      <c r="C186" s="543"/>
      <c r="D186" s="544"/>
      <c r="E186" s="544"/>
      <c r="F186" s="544"/>
      <c r="G186" s="544"/>
      <c r="H186" s="545"/>
      <c r="I186" s="544"/>
      <c r="J186" s="381"/>
      <c r="K186" s="371"/>
      <c r="L186" s="345"/>
      <c r="M186" s="543" t="str">
        <f>IF($P$37="J",C186,"")</f>
        <v/>
      </c>
      <c r="N186" s="544"/>
      <c r="O186" s="544"/>
      <c r="P186" s="544"/>
      <c r="Q186" s="544"/>
      <c r="R186" s="545" t="str">
        <f>IF($P$37="J",H186,"")</f>
        <v/>
      </c>
      <c r="S186" s="544"/>
      <c r="T186" s="381"/>
      <c r="U186" s="371"/>
      <c r="V186" s="372"/>
      <c r="W186" s="373"/>
      <c r="X186" s="372"/>
      <c r="Y186" s="372"/>
      <c r="Z186" s="182"/>
      <c r="AA186" s="96"/>
      <c r="AB186" s="372"/>
      <c r="AC186" s="372"/>
      <c r="AD186" s="372"/>
      <c r="AE186" s="372"/>
      <c r="AF186" s="372"/>
      <c r="AG186" s="372"/>
      <c r="AH186" s="372"/>
      <c r="AI186" s="372"/>
      <c r="AJ186" s="372"/>
      <c r="AK186" s="372"/>
      <c r="AL186" s="372"/>
      <c r="AM186" s="372"/>
      <c r="AN186" s="372"/>
      <c r="AO186" s="372"/>
      <c r="AP186" s="372"/>
      <c r="AQ186" s="372"/>
      <c r="AR186" s="372"/>
      <c r="AS186" s="372"/>
      <c r="AT186" s="372"/>
      <c r="AU186" s="372"/>
    </row>
    <row r="187" spans="1:47" s="374" customFormat="1" ht="12.75" customHeight="1" x14ac:dyDescent="0.25">
      <c r="A187" s="367"/>
      <c r="B187" s="345"/>
      <c r="C187" s="543"/>
      <c r="D187" s="544"/>
      <c r="E187" s="544"/>
      <c r="F187" s="544"/>
      <c r="G187" s="544"/>
      <c r="H187" s="545"/>
      <c r="I187" s="544"/>
      <c r="J187" s="381"/>
      <c r="K187" s="371"/>
      <c r="L187" s="345"/>
      <c r="M187" s="543" t="str">
        <f t="shared" ref="M187:M191" si="21">IF($P$37="J",C187,"")</f>
        <v/>
      </c>
      <c r="N187" s="544"/>
      <c r="O187" s="544"/>
      <c r="P187" s="544"/>
      <c r="Q187" s="544"/>
      <c r="R187" s="545" t="str">
        <f t="shared" ref="R187:R191" si="22">IF($P$37="J",H187,"")</f>
        <v/>
      </c>
      <c r="S187" s="544"/>
      <c r="T187" s="381"/>
      <c r="U187" s="371"/>
      <c r="V187" s="372"/>
      <c r="W187" s="373"/>
      <c r="X187" s="372"/>
      <c r="Y187" s="372"/>
      <c r="Z187" s="182"/>
      <c r="AA187" s="96"/>
      <c r="AB187" s="372"/>
      <c r="AC187" s="372"/>
      <c r="AD187" s="372"/>
      <c r="AE187" s="372"/>
      <c r="AF187" s="372"/>
      <c r="AG187" s="372"/>
      <c r="AH187" s="372"/>
      <c r="AI187" s="372"/>
      <c r="AJ187" s="372"/>
      <c r="AK187" s="372"/>
      <c r="AL187" s="372"/>
      <c r="AM187" s="372"/>
      <c r="AN187" s="372"/>
      <c r="AO187" s="372"/>
      <c r="AP187" s="372"/>
      <c r="AQ187" s="372"/>
      <c r="AR187" s="372"/>
      <c r="AS187" s="372"/>
      <c r="AT187" s="372"/>
      <c r="AU187" s="372"/>
    </row>
    <row r="188" spans="1:47" s="374" customFormat="1" ht="12.75" customHeight="1" x14ac:dyDescent="0.25">
      <c r="A188" s="367"/>
      <c r="B188" s="345"/>
      <c r="C188" s="593"/>
      <c r="D188" s="594"/>
      <c r="E188" s="594"/>
      <c r="F188" s="594"/>
      <c r="G188" s="594"/>
      <c r="H188" s="595"/>
      <c r="I188" s="594"/>
      <c r="J188" s="381"/>
      <c r="K188" s="371"/>
      <c r="L188" s="345"/>
      <c r="M188" s="543" t="str">
        <f t="shared" si="21"/>
        <v/>
      </c>
      <c r="N188" s="544"/>
      <c r="O188" s="544"/>
      <c r="P188" s="544"/>
      <c r="Q188" s="544"/>
      <c r="R188" s="545" t="str">
        <f t="shared" si="22"/>
        <v/>
      </c>
      <c r="S188" s="544"/>
      <c r="T188" s="381"/>
      <c r="U188" s="371"/>
      <c r="V188" s="372"/>
      <c r="W188" s="373"/>
      <c r="X188" s="372"/>
      <c r="Y188" s="372"/>
      <c r="Z188" s="182"/>
      <c r="AA188" s="96"/>
      <c r="AB188" s="372"/>
      <c r="AC188" s="372"/>
      <c r="AD188" s="372"/>
      <c r="AE188" s="372"/>
      <c r="AF188" s="372"/>
      <c r="AG188" s="372"/>
      <c r="AH188" s="372"/>
      <c r="AI188" s="372"/>
      <c r="AJ188" s="372"/>
      <c r="AK188" s="372"/>
      <c r="AL188" s="372"/>
      <c r="AM188" s="372"/>
      <c r="AN188" s="372"/>
      <c r="AO188" s="372"/>
      <c r="AP188" s="372"/>
      <c r="AQ188" s="372"/>
      <c r="AR188" s="372"/>
      <c r="AS188" s="372"/>
      <c r="AT188" s="372"/>
      <c r="AU188" s="372"/>
    </row>
    <row r="189" spans="1:47" s="374" customFormat="1" ht="12.75" customHeight="1" x14ac:dyDescent="0.25">
      <c r="A189" s="367"/>
      <c r="B189" s="345"/>
      <c r="C189" s="593"/>
      <c r="D189" s="594"/>
      <c r="E189" s="594"/>
      <c r="F189" s="594"/>
      <c r="G189" s="594"/>
      <c r="H189" s="595"/>
      <c r="I189" s="594"/>
      <c r="J189" s="381"/>
      <c r="K189" s="371"/>
      <c r="L189" s="345"/>
      <c r="M189" s="543" t="str">
        <f t="shared" si="21"/>
        <v/>
      </c>
      <c r="N189" s="544"/>
      <c r="O189" s="544"/>
      <c r="P189" s="544"/>
      <c r="Q189" s="544"/>
      <c r="R189" s="545" t="str">
        <f t="shared" si="22"/>
        <v/>
      </c>
      <c r="S189" s="544"/>
      <c r="T189" s="381"/>
      <c r="U189" s="371"/>
      <c r="V189" s="372"/>
      <c r="W189" s="373"/>
      <c r="X189" s="372"/>
      <c r="Y189" s="372"/>
      <c r="Z189" s="182"/>
      <c r="AA189" s="96"/>
      <c r="AB189" s="372"/>
      <c r="AC189" s="372"/>
      <c r="AD189" s="372"/>
      <c r="AE189" s="372"/>
      <c r="AF189" s="372"/>
      <c r="AG189" s="372"/>
      <c r="AH189" s="372"/>
      <c r="AI189" s="372"/>
      <c r="AJ189" s="372"/>
      <c r="AK189" s="372"/>
      <c r="AL189" s="372"/>
      <c r="AM189" s="372"/>
      <c r="AN189" s="372"/>
      <c r="AO189" s="372"/>
      <c r="AP189" s="372"/>
      <c r="AQ189" s="372"/>
      <c r="AR189" s="372"/>
      <c r="AS189" s="372"/>
      <c r="AT189" s="372"/>
      <c r="AU189" s="372"/>
    </row>
    <row r="190" spans="1:47" s="374" customFormat="1" ht="12.75" customHeight="1" x14ac:dyDescent="0.25">
      <c r="A190" s="367"/>
      <c r="B190" s="345"/>
      <c r="C190" s="593"/>
      <c r="D190" s="594"/>
      <c r="E190" s="594"/>
      <c r="F190" s="594"/>
      <c r="G190" s="594"/>
      <c r="H190" s="595"/>
      <c r="I190" s="594"/>
      <c r="J190" s="381"/>
      <c r="K190" s="371"/>
      <c r="L190" s="345"/>
      <c r="M190" s="543" t="str">
        <f t="shared" si="21"/>
        <v/>
      </c>
      <c r="N190" s="544"/>
      <c r="O190" s="544"/>
      <c r="P190" s="544"/>
      <c r="Q190" s="544"/>
      <c r="R190" s="545" t="str">
        <f t="shared" si="22"/>
        <v/>
      </c>
      <c r="S190" s="544"/>
      <c r="T190" s="381"/>
      <c r="U190" s="371"/>
      <c r="V190" s="372"/>
      <c r="W190" s="373"/>
      <c r="X190" s="372"/>
      <c r="Y190" s="372"/>
      <c r="Z190" s="182"/>
      <c r="AA190" s="96"/>
      <c r="AB190" s="372"/>
      <c r="AC190" s="372"/>
      <c r="AD190" s="372"/>
      <c r="AE190" s="372"/>
      <c r="AF190" s="372"/>
      <c r="AG190" s="372"/>
      <c r="AH190" s="372"/>
      <c r="AI190" s="372"/>
      <c r="AJ190" s="372"/>
      <c r="AK190" s="372"/>
      <c r="AL190" s="372"/>
      <c r="AM190" s="372"/>
      <c r="AN190" s="372"/>
      <c r="AO190" s="372"/>
      <c r="AP190" s="372"/>
      <c r="AQ190" s="372"/>
      <c r="AR190" s="372"/>
      <c r="AS190" s="372"/>
      <c r="AT190" s="372"/>
      <c r="AU190" s="372"/>
    </row>
    <row r="191" spans="1:47" s="374" customFormat="1" ht="12.75" customHeight="1" x14ac:dyDescent="0.25">
      <c r="A191" s="367"/>
      <c r="B191" s="382"/>
      <c r="C191" s="593"/>
      <c r="D191" s="594"/>
      <c r="E191" s="594"/>
      <c r="F191" s="594"/>
      <c r="G191" s="594"/>
      <c r="H191" s="595"/>
      <c r="I191" s="594"/>
      <c r="J191" s="381"/>
      <c r="K191" s="371"/>
      <c r="L191" s="382"/>
      <c r="M191" s="543" t="str">
        <f t="shared" si="21"/>
        <v/>
      </c>
      <c r="N191" s="544"/>
      <c r="O191" s="544"/>
      <c r="P191" s="544"/>
      <c r="Q191" s="544"/>
      <c r="R191" s="545" t="str">
        <f t="shared" si="22"/>
        <v/>
      </c>
      <c r="S191" s="544"/>
      <c r="T191" s="381"/>
      <c r="U191" s="371"/>
      <c r="V191" s="372"/>
      <c r="W191" s="373"/>
      <c r="X191" s="372"/>
      <c r="Y191" s="372"/>
      <c r="Z191" s="182"/>
      <c r="AA191" s="96"/>
      <c r="AB191" s="372"/>
      <c r="AC191" s="372"/>
      <c r="AD191" s="372"/>
      <c r="AE191" s="372"/>
      <c r="AF191" s="372"/>
      <c r="AG191" s="372"/>
      <c r="AH191" s="372"/>
      <c r="AI191" s="372"/>
      <c r="AJ191" s="372"/>
      <c r="AK191" s="372"/>
      <c r="AL191" s="372"/>
      <c r="AM191" s="372"/>
      <c r="AN191" s="372"/>
      <c r="AO191" s="372"/>
      <c r="AP191" s="372"/>
      <c r="AQ191" s="372"/>
      <c r="AR191" s="372"/>
      <c r="AS191" s="372"/>
      <c r="AT191" s="372"/>
      <c r="AU191" s="372"/>
    </row>
    <row r="192" spans="1:47" s="374" customFormat="1" ht="7.5" customHeight="1" x14ac:dyDescent="0.25">
      <c r="A192" s="367"/>
      <c r="B192" s="383"/>
      <c r="C192" s="384"/>
      <c r="D192" s="385"/>
      <c r="E192" s="385"/>
      <c r="F192" s="385"/>
      <c r="G192" s="385"/>
      <c r="H192" s="385"/>
      <c r="I192" s="385"/>
      <c r="J192" s="386"/>
      <c r="K192" s="371"/>
      <c r="L192" s="383"/>
      <c r="M192" s="384"/>
      <c r="N192" s="385"/>
      <c r="O192" s="385"/>
      <c r="P192" s="385"/>
      <c r="Q192" s="385"/>
      <c r="R192" s="385"/>
      <c r="S192" s="385"/>
      <c r="T192" s="386"/>
      <c r="U192" s="371"/>
      <c r="V192" s="372"/>
      <c r="W192" s="373"/>
      <c r="X192" s="372"/>
      <c r="Y192" s="372"/>
      <c r="Z192" s="182"/>
      <c r="AA192" s="96"/>
      <c r="AB192" s="372"/>
      <c r="AC192" s="372"/>
      <c r="AD192" s="372"/>
      <c r="AE192" s="372"/>
      <c r="AF192" s="372"/>
      <c r="AG192" s="372"/>
      <c r="AH192" s="372"/>
      <c r="AI192" s="372"/>
      <c r="AJ192" s="372"/>
      <c r="AK192" s="372"/>
      <c r="AL192" s="372"/>
      <c r="AM192" s="372"/>
      <c r="AN192" s="372"/>
      <c r="AO192" s="372"/>
      <c r="AP192" s="372"/>
      <c r="AQ192" s="372"/>
      <c r="AR192" s="372"/>
      <c r="AS192" s="372"/>
      <c r="AT192" s="372"/>
      <c r="AU192" s="372"/>
    </row>
    <row r="193" spans="1:29" s="231" customFormat="1" ht="6" customHeight="1" x14ac:dyDescent="0.25">
      <c r="A193" s="4"/>
      <c r="B193" s="14"/>
      <c r="C193" s="129"/>
      <c r="D193" s="129"/>
      <c r="E193" s="129"/>
      <c r="F193" s="157"/>
      <c r="G193" s="157"/>
      <c r="H193" s="157"/>
      <c r="I193" s="157"/>
      <c r="J193" s="14"/>
      <c r="K193" s="14"/>
      <c r="L193" s="14"/>
      <c r="M193" s="14"/>
      <c r="N193" s="14"/>
      <c r="O193" s="14"/>
      <c r="P193" s="14"/>
      <c r="Q193" s="14"/>
      <c r="R193" s="14"/>
      <c r="S193" s="14"/>
      <c r="T193" s="14"/>
      <c r="U193" s="327"/>
      <c r="V193" s="333"/>
      <c r="W193" s="333"/>
      <c r="X193" s="333"/>
      <c r="Y193" s="298"/>
      <c r="Z193" s="298"/>
      <c r="AA193" s="298"/>
      <c r="AB193" s="298"/>
      <c r="AC193" s="298"/>
    </row>
    <row r="194" spans="1:29" s="231" customFormat="1" ht="11.25" customHeight="1" x14ac:dyDescent="0.25">
      <c r="A194" s="535"/>
      <c r="B194" s="535"/>
      <c r="C194" s="535"/>
      <c r="D194" s="535"/>
      <c r="E194" s="535"/>
      <c r="F194" s="535"/>
      <c r="G194" s="535"/>
      <c r="H194" s="535"/>
      <c r="I194" s="535"/>
      <c r="J194" s="535"/>
      <c r="K194" s="2"/>
      <c r="L194" s="2"/>
      <c r="M194" s="2"/>
      <c r="N194" s="2"/>
      <c r="O194" s="361"/>
      <c r="P194" s="361"/>
      <c r="Q194" s="361"/>
      <c r="R194" s="361"/>
      <c r="S194" s="2"/>
      <c r="T194" s="2"/>
      <c r="U194" s="327"/>
      <c r="V194" s="333"/>
      <c r="W194" s="333"/>
      <c r="X194" s="333"/>
      <c r="Y194" s="298"/>
      <c r="Z194" s="298"/>
      <c r="AA194" s="298"/>
      <c r="AB194" s="298"/>
      <c r="AC194" s="298"/>
    </row>
    <row r="195" spans="1:29" s="231" customFormat="1" ht="18.75" customHeight="1" x14ac:dyDescent="0.25">
      <c r="A195" s="4"/>
      <c r="B195" s="4"/>
      <c r="C195" s="4"/>
      <c r="D195" s="4"/>
      <c r="E195" s="4"/>
      <c r="F195" s="4"/>
      <c r="G195" s="4"/>
      <c r="H195" s="39"/>
      <c r="I195" s="40"/>
      <c r="J195" s="4"/>
      <c r="K195" s="14"/>
      <c r="L195" s="4"/>
      <c r="M195" s="4"/>
      <c r="N195" s="4"/>
      <c r="O195" s="4"/>
      <c r="P195" s="4"/>
      <c r="Q195" s="4"/>
      <c r="R195" s="4"/>
      <c r="S195" s="4"/>
      <c r="T195" s="4"/>
      <c r="U195" s="327"/>
      <c r="V195" s="333"/>
      <c r="W195" s="333"/>
      <c r="X195" s="333"/>
      <c r="Y195" s="298"/>
      <c r="Z195" s="298"/>
      <c r="AA195" s="298"/>
      <c r="AB195" s="298"/>
      <c r="AC195" s="298"/>
    </row>
    <row r="196" spans="1:29" s="231" customFormat="1" ht="7.5" customHeight="1" x14ac:dyDescent="0.25">
      <c r="A196" s="4"/>
      <c r="B196" s="42"/>
      <c r="C196" s="43"/>
      <c r="D196" s="43"/>
      <c r="E196" s="43"/>
      <c r="F196" s="43"/>
      <c r="G196" s="43"/>
      <c r="H196" s="44"/>
      <c r="I196" s="45"/>
      <c r="J196" s="46"/>
      <c r="K196" s="14"/>
      <c r="L196" s="42"/>
      <c r="M196" s="43"/>
      <c r="N196" s="43"/>
      <c r="O196" s="43"/>
      <c r="P196" s="43"/>
      <c r="Q196" s="43"/>
      <c r="R196" s="44"/>
      <c r="S196" s="45"/>
      <c r="T196" s="46"/>
      <c r="U196" s="327"/>
      <c r="V196" s="333"/>
      <c r="W196" s="333"/>
      <c r="X196" s="333"/>
      <c r="Y196" s="298"/>
      <c r="Z196" s="298"/>
      <c r="AA196" s="298"/>
      <c r="AB196" s="298"/>
      <c r="AC196" s="298"/>
    </row>
    <row r="197" spans="1:29" s="231" customFormat="1" ht="13.8" x14ac:dyDescent="0.25">
      <c r="A197" s="137"/>
      <c r="B197" s="132" t="s">
        <v>29</v>
      </c>
      <c r="C197" s="133"/>
      <c r="D197" s="133"/>
      <c r="E197" s="133"/>
      <c r="F197" s="134"/>
      <c r="G197" s="134"/>
      <c r="H197" s="134"/>
      <c r="I197" s="134"/>
      <c r="J197" s="135"/>
      <c r="K197" s="136"/>
      <c r="L197" s="132" t="s">
        <v>29</v>
      </c>
      <c r="M197" s="133"/>
      <c r="N197" s="133"/>
      <c r="O197" s="133"/>
      <c r="P197" s="134"/>
      <c r="Q197" s="134"/>
      <c r="R197" s="134"/>
      <c r="S197" s="134"/>
      <c r="T197" s="135"/>
      <c r="U197" s="327"/>
      <c r="V197" s="333"/>
      <c r="W197" s="333"/>
      <c r="X197" s="333"/>
      <c r="Y197" s="298"/>
      <c r="Z197" s="298"/>
      <c r="AA197" s="298"/>
      <c r="AB197" s="298"/>
      <c r="AC197" s="298"/>
    </row>
    <row r="198" spans="1:29" s="231" customFormat="1" ht="6" customHeight="1" x14ac:dyDescent="0.25">
      <c r="A198" s="4"/>
      <c r="B198" s="19"/>
      <c r="C198" s="157"/>
      <c r="D198" s="157"/>
      <c r="E198" s="157"/>
      <c r="F198" s="157"/>
      <c r="G198" s="157"/>
      <c r="H198" s="157"/>
      <c r="I198" s="157"/>
      <c r="J198" s="28"/>
      <c r="K198" s="51"/>
      <c r="L198" s="19"/>
      <c r="M198" s="157"/>
      <c r="N198" s="157"/>
      <c r="O198" s="157"/>
      <c r="P198" s="157"/>
      <c r="Q198" s="157"/>
      <c r="R198" s="157"/>
      <c r="S198" s="157"/>
      <c r="T198" s="10"/>
      <c r="U198" s="327"/>
      <c r="V198" s="333"/>
      <c r="W198" s="333"/>
      <c r="X198" s="333"/>
      <c r="Y198" s="298"/>
      <c r="Z198" s="298"/>
      <c r="AA198" s="298"/>
      <c r="AB198" s="298"/>
      <c r="AC198" s="298"/>
    </row>
    <row r="199" spans="1:29" s="231" customFormat="1" ht="38.25" customHeight="1" x14ac:dyDescent="0.25">
      <c r="A199" s="4"/>
      <c r="B199" s="19"/>
      <c r="C199" s="433" t="s">
        <v>130</v>
      </c>
      <c r="D199" s="433"/>
      <c r="E199" s="433"/>
      <c r="F199" s="433"/>
      <c r="G199" s="433"/>
      <c r="H199" s="433"/>
      <c r="I199" s="433"/>
      <c r="J199" s="28"/>
      <c r="K199" s="14"/>
      <c r="L199" s="19"/>
      <c r="M199" s="433" t="s">
        <v>131</v>
      </c>
      <c r="N199" s="433"/>
      <c r="O199" s="433"/>
      <c r="P199" s="433"/>
      <c r="Q199" s="433"/>
      <c r="R199" s="433"/>
      <c r="S199" s="433"/>
      <c r="T199" s="28"/>
      <c r="U199" s="327"/>
      <c r="V199" s="333"/>
      <c r="W199" s="333"/>
      <c r="X199" s="333"/>
      <c r="Y199" s="298"/>
      <c r="Z199" s="298"/>
      <c r="AA199" s="298"/>
      <c r="AB199" s="298"/>
      <c r="AC199" s="298"/>
    </row>
    <row r="200" spans="1:29" s="231" customFormat="1" ht="7.5" customHeight="1" x14ac:dyDescent="0.25">
      <c r="A200" s="4"/>
      <c r="B200" s="19"/>
      <c r="C200" s="360"/>
      <c r="D200" s="360"/>
      <c r="E200" s="360"/>
      <c r="F200" s="360"/>
      <c r="G200" s="360"/>
      <c r="H200" s="360"/>
      <c r="I200" s="360"/>
      <c r="J200" s="28"/>
      <c r="K200" s="14"/>
      <c r="L200" s="19"/>
      <c r="M200" s="360"/>
      <c r="N200" s="360"/>
      <c r="O200" s="360"/>
      <c r="P200" s="360"/>
      <c r="Q200" s="360"/>
      <c r="R200" s="360"/>
      <c r="S200" s="360"/>
      <c r="T200" s="28"/>
      <c r="U200" s="327"/>
      <c r="V200" s="333"/>
      <c r="W200" s="333"/>
      <c r="X200" s="333"/>
      <c r="Y200" s="298"/>
      <c r="Z200" s="298"/>
      <c r="AA200" s="298"/>
      <c r="AB200" s="298"/>
      <c r="AC200" s="298"/>
    </row>
    <row r="201" spans="1:29" ht="52.95" customHeight="1" x14ac:dyDescent="0.25">
      <c r="B201" s="61"/>
      <c r="C201" s="551"/>
      <c r="D201" s="552"/>
      <c r="E201" s="552"/>
      <c r="F201" s="552"/>
      <c r="G201" s="552"/>
      <c r="H201" s="552"/>
      <c r="I201" s="553"/>
      <c r="J201" s="10"/>
      <c r="K201" s="6"/>
      <c r="L201" s="61"/>
      <c r="M201" s="551"/>
      <c r="N201" s="552"/>
      <c r="O201" s="552"/>
      <c r="P201" s="552"/>
      <c r="Q201" s="552"/>
      <c r="R201" s="552"/>
      <c r="S201" s="553"/>
      <c r="T201" s="10"/>
      <c r="U201" s="327"/>
      <c r="V201" s="333"/>
      <c r="W201" s="333"/>
      <c r="X201" s="333"/>
    </row>
    <row r="202" spans="1:29" ht="7.5" customHeight="1" x14ac:dyDescent="0.25">
      <c r="B202" s="19"/>
      <c r="C202" s="159"/>
      <c r="D202" s="160"/>
      <c r="E202" s="160"/>
      <c r="F202" s="160"/>
      <c r="G202" s="160"/>
      <c r="H202" s="160"/>
      <c r="I202" s="161"/>
      <c r="J202" s="28"/>
      <c r="L202" s="19"/>
      <c r="M202" s="164"/>
      <c r="N202" s="165"/>
      <c r="O202" s="165"/>
      <c r="P202" s="165"/>
      <c r="Q202" s="165"/>
      <c r="R202" s="165"/>
      <c r="S202" s="166"/>
      <c r="T202" s="28"/>
      <c r="U202" s="327"/>
      <c r="V202" s="333"/>
      <c r="W202" s="333"/>
      <c r="X202" s="333"/>
    </row>
    <row r="203" spans="1:29" ht="12.75" customHeight="1" x14ac:dyDescent="0.25">
      <c r="B203" s="19"/>
      <c r="C203" s="434" t="s">
        <v>109</v>
      </c>
      <c r="D203" s="435"/>
      <c r="E203" s="435"/>
      <c r="F203" s="435"/>
      <c r="G203" s="435"/>
      <c r="H203" s="435"/>
      <c r="I203" s="436"/>
      <c r="J203" s="28"/>
      <c r="L203" s="19"/>
      <c r="M203" s="559" t="str">
        <f>"(Soweit Abweichung:) Die Änderung des Vorhabens wird von 
mir für forstfachlich notwendig und zweckmäßig gehalten."</f>
        <v>(Soweit Abweichung:) Die Änderung des Vorhabens wird von 
mir für forstfachlich notwendig und zweckmäßig gehalten.</v>
      </c>
      <c r="N203" s="560"/>
      <c r="O203" s="560"/>
      <c r="P203" s="560"/>
      <c r="Q203" s="560"/>
      <c r="R203" s="560"/>
      <c r="S203" s="561"/>
      <c r="T203" s="28"/>
      <c r="U203" s="327"/>
      <c r="V203" s="333"/>
      <c r="W203" s="333"/>
      <c r="X203" s="333"/>
    </row>
    <row r="204" spans="1:29" x14ac:dyDescent="0.25">
      <c r="B204" s="19"/>
      <c r="C204" s="437"/>
      <c r="D204" s="435"/>
      <c r="E204" s="435"/>
      <c r="F204" s="435"/>
      <c r="G204" s="435"/>
      <c r="H204" s="435"/>
      <c r="I204" s="436"/>
      <c r="J204" s="28"/>
      <c r="L204" s="19"/>
      <c r="M204" s="562"/>
      <c r="N204" s="560"/>
      <c r="O204" s="560"/>
      <c r="P204" s="560"/>
      <c r="Q204" s="560"/>
      <c r="R204" s="560"/>
      <c r="S204" s="561"/>
      <c r="T204" s="28"/>
      <c r="U204" s="327"/>
      <c r="V204" s="333"/>
      <c r="W204" s="333"/>
      <c r="X204" s="333"/>
    </row>
    <row r="205" spans="1:29" x14ac:dyDescent="0.25">
      <c r="B205" s="19"/>
      <c r="C205" s="531"/>
      <c r="D205" s="532"/>
      <c r="E205" s="533"/>
      <c r="F205" s="563"/>
      <c r="G205" s="564"/>
      <c r="H205" s="564"/>
      <c r="I205" s="565"/>
      <c r="J205" s="28"/>
      <c r="L205" s="19"/>
      <c r="M205" s="531"/>
      <c r="N205" s="532"/>
      <c r="O205" s="533"/>
      <c r="P205" s="563"/>
      <c r="Q205" s="564"/>
      <c r="R205" s="564"/>
      <c r="S205" s="565"/>
      <c r="T205" s="28"/>
      <c r="U205" s="327"/>
      <c r="V205" s="333"/>
      <c r="W205" s="333"/>
      <c r="X205" s="333"/>
    </row>
    <row r="206" spans="1:29" x14ac:dyDescent="0.25">
      <c r="B206" s="19"/>
      <c r="C206" s="143" t="s">
        <v>7</v>
      </c>
      <c r="D206" s="144"/>
      <c r="E206" s="145"/>
      <c r="F206" s="144"/>
      <c r="G206" s="144"/>
      <c r="H206" s="144"/>
      <c r="I206" s="146" t="s">
        <v>10</v>
      </c>
      <c r="J206" s="28"/>
      <c r="L206" s="19"/>
      <c r="M206" s="143" t="s">
        <v>7</v>
      </c>
      <c r="N206" s="144"/>
      <c r="O206" s="145"/>
      <c r="P206" s="144"/>
      <c r="Q206" s="144"/>
      <c r="R206" s="144"/>
      <c r="S206" s="146" t="s">
        <v>10</v>
      </c>
      <c r="T206" s="28"/>
      <c r="U206" s="327"/>
      <c r="V206" s="333"/>
      <c r="W206" s="333"/>
      <c r="X206" s="333"/>
    </row>
    <row r="207" spans="1:29" ht="6.75" customHeight="1" x14ac:dyDescent="0.25">
      <c r="B207" s="19"/>
      <c r="C207" s="14"/>
      <c r="D207" s="14"/>
      <c r="E207" s="566"/>
      <c r="F207" s="566"/>
      <c r="G207" s="566"/>
      <c r="H207" s="566"/>
      <c r="I207" s="47"/>
      <c r="J207" s="28"/>
      <c r="L207" s="19"/>
      <c r="M207" s="14"/>
      <c r="N207" s="14"/>
      <c r="O207" s="566"/>
      <c r="P207" s="566"/>
      <c r="Q207" s="566"/>
      <c r="R207" s="566"/>
      <c r="S207" s="14"/>
      <c r="T207" s="28"/>
      <c r="U207" s="327"/>
      <c r="V207" s="333"/>
      <c r="W207" s="333"/>
      <c r="X207" s="333"/>
    </row>
    <row r="208" spans="1:29" s="194" customFormat="1" ht="4.95" customHeight="1" x14ac:dyDescent="0.25">
      <c r="A208" s="4"/>
      <c r="B208" s="20"/>
      <c r="C208" s="128"/>
      <c r="D208" s="128"/>
      <c r="E208" s="128"/>
      <c r="F208" s="177"/>
      <c r="G208" s="177"/>
      <c r="H208" s="177"/>
      <c r="I208" s="177"/>
      <c r="J208" s="26"/>
      <c r="K208" s="51"/>
      <c r="L208" s="20"/>
      <c r="M208" s="24"/>
      <c r="N208" s="24"/>
      <c r="O208" s="24"/>
      <c r="P208" s="24"/>
      <c r="Q208" s="24"/>
      <c r="R208" s="24"/>
      <c r="S208" s="24"/>
      <c r="T208" s="26"/>
      <c r="U208" s="327"/>
      <c r="V208" s="333"/>
      <c r="W208" s="333"/>
      <c r="X208" s="333"/>
      <c r="Y208" s="298"/>
      <c r="Z208" s="298"/>
      <c r="AA208" s="298"/>
      <c r="AB208" s="298"/>
      <c r="AC208" s="298"/>
    </row>
    <row r="209" spans="1:29" s="194" customFormat="1" ht="7.95" customHeight="1" x14ac:dyDescent="0.25">
      <c r="A209" s="4"/>
      <c r="B209" s="42"/>
      <c r="C209" s="43"/>
      <c r="D209" s="43"/>
      <c r="E209" s="43"/>
      <c r="F209" s="43"/>
      <c r="G209" s="43"/>
      <c r="H209" s="44"/>
      <c r="I209" s="45"/>
      <c r="J209" s="46"/>
      <c r="K209" s="14"/>
      <c r="L209" s="42"/>
      <c r="M209" s="43"/>
      <c r="N209" s="43"/>
      <c r="O209" s="43"/>
      <c r="P209" s="43"/>
      <c r="Q209" s="43"/>
      <c r="R209" s="44"/>
      <c r="S209" s="45"/>
      <c r="T209" s="46"/>
      <c r="U209" s="327"/>
      <c r="V209" s="333"/>
      <c r="W209" s="333"/>
      <c r="X209" s="333"/>
      <c r="Y209" s="298"/>
      <c r="Z209" s="298"/>
      <c r="AA209" s="298"/>
      <c r="AB209" s="298"/>
      <c r="AC209" s="298"/>
    </row>
    <row r="210" spans="1:29" ht="13.8" x14ac:dyDescent="0.25">
      <c r="B210" s="132" t="s">
        <v>58</v>
      </c>
      <c r="C210" s="72"/>
      <c r="D210" s="167"/>
      <c r="E210" s="167"/>
      <c r="F210" s="168"/>
      <c r="G210" s="168"/>
      <c r="H210" s="168"/>
      <c r="I210" s="168"/>
      <c r="J210" s="10"/>
      <c r="K210" s="6"/>
      <c r="L210" s="132" t="s">
        <v>58</v>
      </c>
      <c r="M210" s="72"/>
      <c r="N210" s="167"/>
      <c r="O210" s="167"/>
      <c r="P210" s="168"/>
      <c r="Q210" s="168"/>
      <c r="R210" s="168"/>
      <c r="S210" s="168"/>
      <c r="T210" s="10"/>
      <c r="U210" s="327"/>
      <c r="V210" s="333"/>
      <c r="W210" s="333"/>
      <c r="X210" s="333"/>
    </row>
    <row r="211" spans="1:29" ht="8.25" customHeight="1" x14ac:dyDescent="0.25">
      <c r="B211" s="1"/>
      <c r="C211" s="167"/>
      <c r="D211" s="167"/>
      <c r="E211" s="167"/>
      <c r="F211" s="6"/>
      <c r="G211" s="6"/>
      <c r="H211" s="11"/>
      <c r="I211" s="16"/>
      <c r="J211" s="10"/>
      <c r="K211" s="6"/>
      <c r="L211" s="1"/>
      <c r="M211" s="167"/>
      <c r="N211" s="167"/>
      <c r="O211" s="167"/>
      <c r="P211" s="6"/>
      <c r="Q211" s="6"/>
      <c r="R211" s="11"/>
      <c r="S211" s="16"/>
      <c r="T211" s="10"/>
      <c r="U211" s="327"/>
      <c r="V211" s="333"/>
      <c r="W211" s="333"/>
      <c r="X211" s="333"/>
    </row>
    <row r="212" spans="1:29" ht="8.25" customHeight="1" x14ac:dyDescent="0.25">
      <c r="B212" s="19"/>
      <c r="C212" s="159"/>
      <c r="D212" s="147"/>
      <c r="E212" s="147"/>
      <c r="F212" s="147"/>
      <c r="G212" s="147"/>
      <c r="H212" s="147"/>
      <c r="I212" s="148"/>
      <c r="J212" s="28"/>
      <c r="K212" s="51"/>
      <c r="L212" s="19"/>
      <c r="M212" s="568"/>
      <c r="N212" s="569"/>
      <c r="O212" s="569"/>
      <c r="P212" s="569"/>
      <c r="Q212" s="569"/>
      <c r="R212" s="569"/>
      <c r="S212" s="570"/>
      <c r="T212" s="28"/>
      <c r="U212" s="327"/>
      <c r="V212" s="333"/>
      <c r="W212" s="333"/>
      <c r="X212" s="333"/>
    </row>
    <row r="213" spans="1:29" ht="16.5" customHeight="1" x14ac:dyDescent="0.25">
      <c r="B213" s="19"/>
      <c r="C213" s="536" t="s">
        <v>112</v>
      </c>
      <c r="D213" s="537"/>
      <c r="E213" s="537"/>
      <c r="F213" s="537"/>
      <c r="G213" s="537"/>
      <c r="H213" s="537"/>
      <c r="I213" s="538"/>
      <c r="J213" s="28"/>
      <c r="L213" s="19"/>
      <c r="M213" s="571"/>
      <c r="N213" s="572"/>
      <c r="O213" s="572"/>
      <c r="P213" s="572"/>
      <c r="Q213" s="572"/>
      <c r="R213" s="572"/>
      <c r="S213" s="573"/>
      <c r="T213" s="28"/>
      <c r="U213" s="327"/>
      <c r="V213" s="333"/>
      <c r="W213" s="333"/>
      <c r="X213" s="333"/>
    </row>
    <row r="214" spans="1:29" s="209" customFormat="1" ht="20.25" hidden="1" customHeight="1" x14ac:dyDescent="0.25">
      <c r="A214" s="121"/>
      <c r="B214" s="216"/>
      <c r="C214" s="557" t="s">
        <v>36</v>
      </c>
      <c r="D214" s="433"/>
      <c r="E214" s="433"/>
      <c r="F214" s="433"/>
      <c r="G214" s="433"/>
      <c r="H214" s="433"/>
      <c r="I214" s="558"/>
      <c r="J214" s="217"/>
      <c r="K214" s="196"/>
      <c r="L214" s="216"/>
      <c r="M214" s="571"/>
      <c r="N214" s="572"/>
      <c r="O214" s="572"/>
      <c r="P214" s="572"/>
      <c r="Q214" s="572"/>
      <c r="R214" s="572"/>
      <c r="S214" s="573"/>
      <c r="T214" s="217"/>
      <c r="U214" s="327"/>
      <c r="V214" s="333"/>
      <c r="W214" s="333"/>
      <c r="X214" s="333"/>
      <c r="Y214" s="298"/>
      <c r="Z214" s="298"/>
      <c r="AA214" s="298"/>
      <c r="AB214" s="298"/>
      <c r="AC214" s="298"/>
    </row>
    <row r="215" spans="1:29" s="209" customFormat="1" ht="34.950000000000003" customHeight="1" x14ac:dyDescent="0.25">
      <c r="A215" s="121"/>
      <c r="B215" s="216"/>
      <c r="C215" s="546" t="s">
        <v>79</v>
      </c>
      <c r="D215" s="547"/>
      <c r="E215" s="547"/>
      <c r="F215" s="547"/>
      <c r="G215" s="547"/>
      <c r="H215" s="547"/>
      <c r="I215" s="548"/>
      <c r="J215" s="217"/>
      <c r="K215" s="218"/>
      <c r="L215" s="216"/>
      <c r="M215" s="571"/>
      <c r="N215" s="572"/>
      <c r="O215" s="572"/>
      <c r="P215" s="572"/>
      <c r="Q215" s="572"/>
      <c r="R215" s="572"/>
      <c r="S215" s="573"/>
      <c r="T215" s="217"/>
      <c r="U215" s="327"/>
      <c r="V215" s="333"/>
      <c r="W215" s="333"/>
      <c r="X215" s="333"/>
      <c r="Y215" s="298"/>
      <c r="Z215" s="298"/>
      <c r="AA215" s="298"/>
      <c r="AB215" s="298"/>
      <c r="AC215" s="298"/>
    </row>
    <row r="216" spans="1:29" ht="6.6" customHeight="1" x14ac:dyDescent="0.25">
      <c r="B216" s="19"/>
      <c r="C216" s="169"/>
      <c r="D216" s="170"/>
      <c r="E216" s="170"/>
      <c r="F216" s="170"/>
      <c r="G216" s="170"/>
      <c r="H216" s="170"/>
      <c r="I216" s="171"/>
      <c r="J216" s="28"/>
      <c r="K216" s="51"/>
      <c r="L216" s="19"/>
      <c r="M216" s="571"/>
      <c r="N216" s="572"/>
      <c r="O216" s="572"/>
      <c r="P216" s="572"/>
      <c r="Q216" s="572"/>
      <c r="R216" s="572"/>
      <c r="S216" s="573"/>
      <c r="T216" s="28"/>
      <c r="U216" s="327"/>
      <c r="V216" s="333"/>
      <c r="W216" s="333"/>
      <c r="X216" s="333"/>
    </row>
    <row r="217" spans="1:29" x14ac:dyDescent="0.25">
      <c r="B217" s="19"/>
      <c r="C217" s="431"/>
      <c r="D217" s="432"/>
      <c r="E217" s="432"/>
      <c r="F217" s="99"/>
      <c r="G217" s="157" t="s">
        <v>5</v>
      </c>
      <c r="H217" s="100"/>
      <c r="I217" s="158" t="s">
        <v>4</v>
      </c>
      <c r="J217" s="28"/>
      <c r="L217" s="19"/>
      <c r="M217" s="571"/>
      <c r="N217" s="572"/>
      <c r="O217" s="572"/>
      <c r="P217" s="572"/>
      <c r="Q217" s="572"/>
      <c r="R217" s="572"/>
      <c r="S217" s="573"/>
      <c r="T217" s="28"/>
      <c r="U217" s="327"/>
      <c r="V217" s="333"/>
      <c r="W217" s="333"/>
      <c r="X217" s="333"/>
    </row>
    <row r="218" spans="1:29" s="209" customFormat="1" ht="49.2" customHeight="1" x14ac:dyDescent="0.25">
      <c r="A218" s="121"/>
      <c r="B218" s="216"/>
      <c r="C218" s="546" t="s">
        <v>127</v>
      </c>
      <c r="D218" s="547"/>
      <c r="E218" s="547"/>
      <c r="F218" s="547"/>
      <c r="G218" s="547"/>
      <c r="H218" s="547"/>
      <c r="I218" s="548"/>
      <c r="J218" s="217"/>
      <c r="K218" s="218"/>
      <c r="L218" s="216"/>
      <c r="M218" s="571"/>
      <c r="N218" s="572"/>
      <c r="O218" s="572"/>
      <c r="P218" s="572"/>
      <c r="Q218" s="572"/>
      <c r="R218" s="572"/>
      <c r="S218" s="573"/>
      <c r="T218" s="217"/>
      <c r="U218" s="327"/>
      <c r="V218" s="333"/>
      <c r="W218" s="333"/>
      <c r="X218" s="333"/>
      <c r="Y218" s="298"/>
      <c r="Z218" s="298"/>
      <c r="AA218" s="298"/>
      <c r="AB218" s="298"/>
      <c r="AC218" s="298"/>
    </row>
    <row r="219" spans="1:29" x14ac:dyDescent="0.25">
      <c r="B219" s="19"/>
      <c r="C219" s="434"/>
      <c r="D219" s="549"/>
      <c r="E219" s="549"/>
      <c r="F219" s="99"/>
      <c r="G219" s="157" t="s">
        <v>5</v>
      </c>
      <c r="H219" s="100"/>
      <c r="I219" s="158" t="s">
        <v>4</v>
      </c>
      <c r="J219" s="28"/>
      <c r="L219" s="19"/>
      <c r="M219" s="571"/>
      <c r="N219" s="572"/>
      <c r="O219" s="572"/>
      <c r="P219" s="572"/>
      <c r="Q219" s="572"/>
      <c r="R219" s="572"/>
      <c r="S219" s="573"/>
      <c r="T219" s="28"/>
      <c r="U219" s="327"/>
      <c r="V219" s="333"/>
      <c r="W219" s="333"/>
      <c r="X219" s="333"/>
    </row>
    <row r="220" spans="1:29" ht="17.25" customHeight="1" x14ac:dyDescent="0.25">
      <c r="B220" s="19"/>
      <c r="C220" s="554" t="s">
        <v>31</v>
      </c>
      <c r="D220" s="555"/>
      <c r="E220" s="555"/>
      <c r="F220" s="555"/>
      <c r="G220" s="555"/>
      <c r="H220" s="555"/>
      <c r="I220" s="556"/>
      <c r="J220" s="28"/>
      <c r="K220" s="51"/>
      <c r="L220" s="19"/>
      <c r="M220" s="571"/>
      <c r="N220" s="572"/>
      <c r="O220" s="572"/>
      <c r="P220" s="572"/>
      <c r="Q220" s="572"/>
      <c r="R220" s="572"/>
      <c r="S220" s="573"/>
      <c r="T220" s="28"/>
      <c r="U220" s="327"/>
      <c r="V220" s="333"/>
      <c r="W220" s="333"/>
      <c r="X220" s="333"/>
    </row>
    <row r="221" spans="1:29" ht="14.25" customHeight="1" x14ac:dyDescent="0.25">
      <c r="B221" s="19"/>
      <c r="C221" s="546" t="s">
        <v>76</v>
      </c>
      <c r="D221" s="577"/>
      <c r="E221" s="577"/>
      <c r="F221" s="577"/>
      <c r="G221" s="577"/>
      <c r="H221" s="577"/>
      <c r="I221" s="578"/>
      <c r="J221" s="28"/>
      <c r="K221" s="51"/>
      <c r="L221" s="19"/>
      <c r="M221" s="571"/>
      <c r="N221" s="572"/>
      <c r="O221" s="572"/>
      <c r="P221" s="572"/>
      <c r="Q221" s="572"/>
      <c r="R221" s="572"/>
      <c r="S221" s="573"/>
      <c r="T221" s="28"/>
      <c r="U221" s="327"/>
      <c r="V221" s="333"/>
      <c r="W221" s="333"/>
      <c r="X221" s="333"/>
    </row>
    <row r="222" spans="1:29" ht="12.75" customHeight="1" x14ac:dyDescent="0.25">
      <c r="B222" s="19"/>
      <c r="C222" s="546"/>
      <c r="D222" s="577"/>
      <c r="E222" s="577"/>
      <c r="F222" s="577"/>
      <c r="G222" s="577"/>
      <c r="H222" s="577"/>
      <c r="I222" s="578"/>
      <c r="J222" s="28"/>
      <c r="L222" s="19"/>
      <c r="M222" s="571"/>
      <c r="N222" s="572"/>
      <c r="O222" s="572"/>
      <c r="P222" s="572"/>
      <c r="Q222" s="572"/>
      <c r="R222" s="572"/>
      <c r="S222" s="573"/>
      <c r="T222" s="28"/>
      <c r="U222" s="327"/>
      <c r="V222" s="333"/>
      <c r="W222" s="333"/>
      <c r="X222" s="333"/>
    </row>
    <row r="223" spans="1:29" x14ac:dyDescent="0.25">
      <c r="B223" s="19"/>
      <c r="C223" s="162"/>
      <c r="D223" s="163"/>
      <c r="E223" s="163"/>
      <c r="F223" s="99"/>
      <c r="G223" s="157" t="s">
        <v>5</v>
      </c>
      <c r="H223" s="100"/>
      <c r="I223" s="158" t="s">
        <v>4</v>
      </c>
      <c r="J223" s="28"/>
      <c r="L223" s="19"/>
      <c r="M223" s="571"/>
      <c r="N223" s="572"/>
      <c r="O223" s="572"/>
      <c r="P223" s="572"/>
      <c r="Q223" s="572"/>
      <c r="R223" s="572"/>
      <c r="S223" s="573"/>
      <c r="T223" s="28"/>
      <c r="U223" s="327"/>
      <c r="V223" s="333"/>
      <c r="W223" s="333"/>
      <c r="X223" s="333"/>
    </row>
    <row r="224" spans="1:29" ht="6" customHeight="1" x14ac:dyDescent="0.25">
      <c r="B224" s="19"/>
      <c r="C224" s="142"/>
      <c r="D224" s="141"/>
      <c r="E224" s="141"/>
      <c r="F224" s="154"/>
      <c r="G224" s="157"/>
      <c r="H224" s="155"/>
      <c r="I224" s="158"/>
      <c r="J224" s="28"/>
      <c r="L224" s="19"/>
      <c r="M224" s="571"/>
      <c r="N224" s="572"/>
      <c r="O224" s="572"/>
      <c r="P224" s="572"/>
      <c r="Q224" s="572"/>
      <c r="R224" s="572"/>
      <c r="S224" s="573"/>
      <c r="T224" s="28"/>
      <c r="U224" s="327"/>
      <c r="V224" s="333"/>
      <c r="W224" s="333"/>
      <c r="X224" s="333"/>
    </row>
    <row r="225" spans="1:29" s="192" customFormat="1" ht="12.75" customHeight="1" x14ac:dyDescent="0.25">
      <c r="A225" s="4"/>
      <c r="B225" s="19"/>
      <c r="C225" s="554" t="s">
        <v>41</v>
      </c>
      <c r="D225" s="555"/>
      <c r="E225" s="555"/>
      <c r="F225" s="555"/>
      <c r="G225" s="555"/>
      <c r="H225" s="555"/>
      <c r="I225" s="556"/>
      <c r="J225" s="28"/>
      <c r="K225" s="51"/>
      <c r="L225" s="19"/>
      <c r="M225" s="571"/>
      <c r="N225" s="572"/>
      <c r="O225" s="572"/>
      <c r="P225" s="572"/>
      <c r="Q225" s="572"/>
      <c r="R225" s="572"/>
      <c r="S225" s="573"/>
      <c r="T225" s="28"/>
      <c r="U225" s="327"/>
      <c r="V225" s="333"/>
      <c r="W225" s="333"/>
      <c r="X225" s="333"/>
      <c r="Y225" s="298"/>
      <c r="Z225" s="298"/>
      <c r="AA225" s="298"/>
      <c r="AB225" s="298"/>
      <c r="AC225" s="298"/>
    </row>
    <row r="226" spans="1:29" s="192" customFormat="1" ht="47.25" customHeight="1" x14ac:dyDescent="0.25">
      <c r="A226" s="4"/>
      <c r="B226" s="19"/>
      <c r="C226" s="546" t="s">
        <v>105</v>
      </c>
      <c r="D226" s="547"/>
      <c r="E226" s="547"/>
      <c r="F226" s="547"/>
      <c r="G226" s="547"/>
      <c r="H226" s="547"/>
      <c r="I226" s="548"/>
      <c r="J226" s="28"/>
      <c r="K226" s="51"/>
      <c r="L226" s="19"/>
      <c r="M226" s="571"/>
      <c r="N226" s="572"/>
      <c r="O226" s="572"/>
      <c r="P226" s="572"/>
      <c r="Q226" s="572"/>
      <c r="R226" s="572"/>
      <c r="S226" s="573"/>
      <c r="T226" s="28"/>
      <c r="U226" s="327"/>
      <c r="V226" s="333"/>
      <c r="W226" s="333"/>
      <c r="X226" s="333"/>
      <c r="Y226" s="298"/>
      <c r="Z226" s="298"/>
      <c r="AA226" s="298"/>
      <c r="AB226" s="298"/>
      <c r="AC226" s="298"/>
    </row>
    <row r="227" spans="1:29" s="192" customFormat="1" x14ac:dyDescent="0.25">
      <c r="A227" s="4"/>
      <c r="B227" s="19"/>
      <c r="C227" s="162"/>
      <c r="D227" s="163"/>
      <c r="E227" s="163"/>
      <c r="F227" s="99"/>
      <c r="G227" s="157" t="s">
        <v>5</v>
      </c>
      <c r="H227" s="100"/>
      <c r="I227" s="158" t="s">
        <v>4</v>
      </c>
      <c r="J227" s="28"/>
      <c r="K227" s="14"/>
      <c r="L227" s="19"/>
      <c r="M227" s="571"/>
      <c r="N227" s="572"/>
      <c r="O227" s="572"/>
      <c r="P227" s="572"/>
      <c r="Q227" s="572"/>
      <c r="R227" s="572"/>
      <c r="S227" s="573"/>
      <c r="T227" s="28"/>
      <c r="U227" s="327"/>
      <c r="V227" s="333"/>
      <c r="W227" s="333"/>
      <c r="X227" s="333"/>
      <c r="Y227" s="298"/>
      <c r="Z227" s="298"/>
      <c r="AA227" s="298"/>
      <c r="AB227" s="298"/>
      <c r="AC227" s="298"/>
    </row>
    <row r="228" spans="1:29" s="192" customFormat="1" ht="6" customHeight="1" x14ac:dyDescent="0.25">
      <c r="A228" s="4"/>
      <c r="B228" s="19"/>
      <c r="C228" s="181"/>
      <c r="D228" s="163"/>
      <c r="E228" s="163"/>
      <c r="F228" s="163"/>
      <c r="G228" s="163"/>
      <c r="H228" s="163"/>
      <c r="I228" s="158"/>
      <c r="J228" s="28"/>
      <c r="K228" s="14"/>
      <c r="L228" s="19"/>
      <c r="M228" s="571"/>
      <c r="N228" s="572"/>
      <c r="O228" s="572"/>
      <c r="P228" s="572"/>
      <c r="Q228" s="572"/>
      <c r="R228" s="572"/>
      <c r="S228" s="573"/>
      <c r="T228" s="28"/>
      <c r="U228" s="327"/>
      <c r="V228" s="333"/>
      <c r="W228" s="333"/>
      <c r="X228" s="333"/>
      <c r="Y228" s="298"/>
      <c r="Z228" s="298"/>
      <c r="AA228" s="298"/>
      <c r="AB228" s="298"/>
      <c r="AC228" s="298"/>
    </row>
    <row r="229" spans="1:29" ht="12.75" customHeight="1" x14ac:dyDescent="0.25">
      <c r="B229" s="19"/>
      <c r="C229" s="434" t="s">
        <v>77</v>
      </c>
      <c r="D229" s="549"/>
      <c r="E229" s="549"/>
      <c r="F229" s="549"/>
      <c r="G229" s="549"/>
      <c r="H229" s="549"/>
      <c r="I229" s="550"/>
      <c r="J229" s="28"/>
      <c r="K229" s="51"/>
      <c r="L229" s="19"/>
      <c r="M229" s="571"/>
      <c r="N229" s="572"/>
      <c r="O229" s="572"/>
      <c r="P229" s="572"/>
      <c r="Q229" s="572"/>
      <c r="R229" s="572"/>
      <c r="S229" s="573"/>
      <c r="T229" s="28"/>
      <c r="U229" s="327"/>
      <c r="V229" s="333"/>
      <c r="W229" s="333"/>
      <c r="X229" s="333"/>
    </row>
    <row r="230" spans="1:29" ht="2.25" customHeight="1" x14ac:dyDescent="0.25">
      <c r="B230" s="19"/>
      <c r="C230" s="434"/>
      <c r="D230" s="549"/>
      <c r="E230" s="549"/>
      <c r="F230" s="549"/>
      <c r="G230" s="549"/>
      <c r="H230" s="549"/>
      <c r="I230" s="550"/>
      <c r="J230" s="28"/>
      <c r="L230" s="19"/>
      <c r="M230" s="571"/>
      <c r="N230" s="572"/>
      <c r="O230" s="572"/>
      <c r="P230" s="572"/>
      <c r="Q230" s="572"/>
      <c r="R230" s="572"/>
      <c r="S230" s="573"/>
      <c r="T230" s="28"/>
      <c r="U230" s="327"/>
      <c r="V230" s="333"/>
      <c r="W230" s="333"/>
      <c r="X230" s="333"/>
    </row>
    <row r="231" spans="1:29" x14ac:dyDescent="0.25">
      <c r="B231" s="19"/>
      <c r="C231" s="162"/>
      <c r="D231" s="163"/>
      <c r="E231" s="163"/>
      <c r="F231" s="99"/>
      <c r="G231" s="157" t="s">
        <v>5</v>
      </c>
      <c r="H231" s="100"/>
      <c r="I231" s="158" t="s">
        <v>4</v>
      </c>
      <c r="J231" s="28"/>
      <c r="L231" s="19"/>
      <c r="M231" s="571"/>
      <c r="N231" s="572"/>
      <c r="O231" s="572"/>
      <c r="P231" s="572"/>
      <c r="Q231" s="572"/>
      <c r="R231" s="572"/>
      <c r="S231" s="573"/>
      <c r="T231" s="28"/>
      <c r="U231" s="327"/>
      <c r="V231" s="333"/>
      <c r="W231" s="333"/>
      <c r="X231" s="333"/>
    </row>
    <row r="232" spans="1:29" s="231" customFormat="1" ht="7.5" customHeight="1" x14ac:dyDescent="0.25">
      <c r="A232" s="4"/>
      <c r="B232" s="178"/>
      <c r="C232" s="181"/>
      <c r="D232" s="163"/>
      <c r="E232" s="163"/>
      <c r="F232" s="154"/>
      <c r="G232" s="157"/>
      <c r="H232" s="155"/>
      <c r="I232" s="158"/>
      <c r="J232" s="28"/>
      <c r="K232" s="14"/>
      <c r="L232" s="178"/>
      <c r="M232" s="571"/>
      <c r="N232" s="572"/>
      <c r="O232" s="572"/>
      <c r="P232" s="572"/>
      <c r="Q232" s="572"/>
      <c r="R232" s="572"/>
      <c r="S232" s="573"/>
      <c r="T232" s="28"/>
      <c r="U232" s="327"/>
      <c r="V232" s="333"/>
      <c r="W232" s="333"/>
      <c r="X232" s="333"/>
      <c r="Y232" s="298"/>
      <c r="Z232" s="298"/>
      <c r="AA232" s="298"/>
      <c r="AB232" s="298"/>
      <c r="AC232" s="298"/>
    </row>
    <row r="233" spans="1:29" s="179" customFormat="1" ht="12" customHeight="1" x14ac:dyDescent="0.25">
      <c r="A233" s="4"/>
      <c r="B233" s="19"/>
      <c r="C233" s="346" t="s">
        <v>107</v>
      </c>
      <c r="D233" s="163"/>
      <c r="E233" s="163"/>
      <c r="F233" s="163"/>
      <c r="G233" s="163"/>
      <c r="H233" s="163"/>
      <c r="I233" s="158"/>
      <c r="J233" s="28"/>
      <c r="K233" s="14"/>
      <c r="L233" s="19"/>
      <c r="M233" s="571"/>
      <c r="N233" s="572"/>
      <c r="O233" s="572"/>
      <c r="P233" s="572"/>
      <c r="Q233" s="572"/>
      <c r="R233" s="572"/>
      <c r="S233" s="573"/>
      <c r="T233" s="28"/>
      <c r="U233" s="327"/>
      <c r="V233" s="333"/>
      <c r="W233" s="333"/>
      <c r="X233" s="333"/>
      <c r="Y233" s="298"/>
      <c r="Z233" s="298"/>
      <c r="AA233" s="298"/>
      <c r="AB233" s="298"/>
      <c r="AC233" s="298"/>
    </row>
    <row r="234" spans="1:29" s="179" customFormat="1" ht="12.75" customHeight="1" x14ac:dyDescent="0.25">
      <c r="A234" s="4"/>
      <c r="B234" s="19"/>
      <c r="C234" s="434" t="s">
        <v>106</v>
      </c>
      <c r="D234" s="549"/>
      <c r="E234" s="549"/>
      <c r="F234" s="549"/>
      <c r="G234" s="549"/>
      <c r="H234" s="549"/>
      <c r="I234" s="550"/>
      <c r="J234" s="28"/>
      <c r="K234" s="51"/>
      <c r="L234" s="19"/>
      <c r="M234" s="571"/>
      <c r="N234" s="572"/>
      <c r="O234" s="572"/>
      <c r="P234" s="572"/>
      <c r="Q234" s="572"/>
      <c r="R234" s="572"/>
      <c r="S234" s="573"/>
      <c r="T234" s="28"/>
      <c r="U234" s="327"/>
      <c r="V234" s="333"/>
      <c r="W234" s="333"/>
      <c r="X234" s="333"/>
      <c r="Y234" s="298"/>
      <c r="Z234" s="298"/>
      <c r="AA234" s="298"/>
      <c r="AB234" s="298"/>
      <c r="AC234" s="298"/>
    </row>
    <row r="235" spans="1:29" s="179" customFormat="1" ht="12.75" customHeight="1" x14ac:dyDescent="0.25">
      <c r="A235" s="4"/>
      <c r="B235" s="178"/>
      <c r="C235" s="567"/>
      <c r="D235" s="549"/>
      <c r="E235" s="549"/>
      <c r="F235" s="549"/>
      <c r="G235" s="549"/>
      <c r="H235" s="549"/>
      <c r="I235" s="550"/>
      <c r="J235" s="28"/>
      <c r="K235" s="14"/>
      <c r="L235" s="178"/>
      <c r="M235" s="571"/>
      <c r="N235" s="572"/>
      <c r="O235" s="572"/>
      <c r="P235" s="572"/>
      <c r="Q235" s="572"/>
      <c r="R235" s="572"/>
      <c r="S235" s="573"/>
      <c r="T235" s="28"/>
      <c r="U235" s="327"/>
      <c r="V235" s="333"/>
      <c r="W235" s="333"/>
      <c r="X235" s="333"/>
      <c r="Y235" s="298"/>
      <c r="Z235" s="298"/>
      <c r="AA235" s="298"/>
      <c r="AB235" s="298"/>
      <c r="AC235" s="298"/>
    </row>
    <row r="236" spans="1:29" s="179" customFormat="1" ht="12.75" customHeight="1" x14ac:dyDescent="0.25">
      <c r="A236" s="4"/>
      <c r="B236" s="178"/>
      <c r="C236" s="567"/>
      <c r="D236" s="549"/>
      <c r="E236" s="549"/>
      <c r="F236" s="549"/>
      <c r="G236" s="549"/>
      <c r="H236" s="549"/>
      <c r="I236" s="550"/>
      <c r="J236" s="28"/>
      <c r="K236" s="14"/>
      <c r="L236" s="178"/>
      <c r="M236" s="571"/>
      <c r="N236" s="572"/>
      <c r="O236" s="572"/>
      <c r="P236" s="572"/>
      <c r="Q236" s="572"/>
      <c r="R236" s="572"/>
      <c r="S236" s="573"/>
      <c r="T236" s="28"/>
      <c r="U236" s="327"/>
      <c r="V236" s="333"/>
      <c r="W236" s="333"/>
      <c r="X236" s="333"/>
      <c r="Y236" s="298"/>
      <c r="Z236" s="298"/>
      <c r="AA236" s="298"/>
      <c r="AB236" s="298"/>
      <c r="AC236" s="298"/>
    </row>
    <row r="237" spans="1:29" s="179" customFormat="1" ht="6.75" customHeight="1" x14ac:dyDescent="0.25">
      <c r="A237" s="4"/>
      <c r="B237" s="178"/>
      <c r="C237" s="567"/>
      <c r="D237" s="549"/>
      <c r="E237" s="549"/>
      <c r="F237" s="549"/>
      <c r="G237" s="549"/>
      <c r="H237" s="549"/>
      <c r="I237" s="550"/>
      <c r="J237" s="28"/>
      <c r="K237" s="14"/>
      <c r="L237" s="178"/>
      <c r="M237" s="571"/>
      <c r="N237" s="572"/>
      <c r="O237" s="572"/>
      <c r="P237" s="572"/>
      <c r="Q237" s="572"/>
      <c r="R237" s="572"/>
      <c r="S237" s="573"/>
      <c r="T237" s="28"/>
      <c r="U237" s="327"/>
      <c r="V237" s="333"/>
      <c r="W237" s="333"/>
      <c r="X237" s="333"/>
      <c r="Y237" s="298"/>
      <c r="Z237" s="298"/>
      <c r="AA237" s="298"/>
      <c r="AB237" s="298"/>
      <c r="AC237" s="298"/>
    </row>
    <row r="238" spans="1:29" s="180" customFormat="1" ht="6.75" customHeight="1" x14ac:dyDescent="0.25">
      <c r="A238" s="4"/>
      <c r="B238" s="178"/>
      <c r="C238" s="567"/>
      <c r="D238" s="549"/>
      <c r="E238" s="549"/>
      <c r="F238" s="549"/>
      <c r="G238" s="549"/>
      <c r="H238" s="549"/>
      <c r="I238" s="550"/>
      <c r="J238" s="28"/>
      <c r="K238" s="14"/>
      <c r="L238" s="178"/>
      <c r="M238" s="571"/>
      <c r="N238" s="572"/>
      <c r="O238" s="572"/>
      <c r="P238" s="572"/>
      <c r="Q238" s="572"/>
      <c r="R238" s="572"/>
      <c r="S238" s="573"/>
      <c r="T238" s="28"/>
      <c r="U238" s="327"/>
      <c r="V238" s="333"/>
      <c r="W238" s="333"/>
      <c r="X238" s="333"/>
      <c r="Y238" s="298"/>
      <c r="Z238" s="298"/>
      <c r="AA238" s="298"/>
      <c r="AB238" s="298"/>
      <c r="AC238" s="298"/>
    </row>
    <row r="239" spans="1:29" s="179" customFormat="1" ht="15.75" customHeight="1" x14ac:dyDescent="0.25">
      <c r="A239" s="4"/>
      <c r="B239" s="178"/>
      <c r="C239" s="567"/>
      <c r="D239" s="549"/>
      <c r="E239" s="549"/>
      <c r="F239" s="549"/>
      <c r="G239" s="549"/>
      <c r="H239" s="549"/>
      <c r="I239" s="550"/>
      <c r="J239" s="28"/>
      <c r="K239" s="14"/>
      <c r="L239" s="178"/>
      <c r="M239" s="571"/>
      <c r="N239" s="572"/>
      <c r="O239" s="572"/>
      <c r="P239" s="572"/>
      <c r="Q239" s="572"/>
      <c r="R239" s="572"/>
      <c r="S239" s="573"/>
      <c r="T239" s="28"/>
      <c r="U239" s="327"/>
      <c r="V239" s="333"/>
      <c r="W239" s="333"/>
      <c r="X239" s="333"/>
      <c r="Y239" s="298"/>
      <c r="Z239" s="298"/>
      <c r="AA239" s="298"/>
      <c r="AB239" s="298"/>
      <c r="AC239" s="298"/>
    </row>
    <row r="240" spans="1:29" s="179" customFormat="1" x14ac:dyDescent="0.25">
      <c r="A240" s="4"/>
      <c r="B240" s="19"/>
      <c r="C240" s="162"/>
      <c r="D240" s="163"/>
      <c r="E240" s="163"/>
      <c r="F240" s="99"/>
      <c r="G240" s="157" t="s">
        <v>5</v>
      </c>
      <c r="H240" s="100"/>
      <c r="I240" s="158" t="s">
        <v>4</v>
      </c>
      <c r="J240" s="28"/>
      <c r="K240" s="14"/>
      <c r="L240" s="19"/>
      <c r="M240" s="571"/>
      <c r="N240" s="572"/>
      <c r="O240" s="572"/>
      <c r="P240" s="572"/>
      <c r="Q240" s="572"/>
      <c r="R240" s="572"/>
      <c r="S240" s="573"/>
      <c r="T240" s="28"/>
      <c r="U240" s="327"/>
      <c r="V240" s="333"/>
      <c r="W240" s="333"/>
      <c r="X240" s="333"/>
      <c r="Y240" s="298"/>
      <c r="Z240" s="298"/>
      <c r="AA240" s="298"/>
      <c r="AB240" s="298"/>
      <c r="AC240" s="298"/>
    </row>
    <row r="241" spans="1:29" s="225" customFormat="1" x14ac:dyDescent="0.25">
      <c r="A241" s="4"/>
      <c r="B241" s="178"/>
      <c r="C241" s="181"/>
      <c r="D241" s="163"/>
      <c r="E241" s="163"/>
      <c r="F241" s="154"/>
      <c r="G241" s="157"/>
      <c r="H241" s="155"/>
      <c r="I241" s="158"/>
      <c r="J241" s="28"/>
      <c r="K241" s="14"/>
      <c r="L241" s="178"/>
      <c r="M241" s="571"/>
      <c r="N241" s="572"/>
      <c r="O241" s="572"/>
      <c r="P241" s="572"/>
      <c r="Q241" s="572"/>
      <c r="R241" s="572"/>
      <c r="S241" s="573"/>
      <c r="T241" s="28"/>
      <c r="U241" s="327"/>
      <c r="V241" s="333"/>
      <c r="W241" s="333"/>
      <c r="X241" s="333"/>
      <c r="Y241" s="298"/>
      <c r="Z241" s="298"/>
      <c r="AA241" s="298"/>
      <c r="AB241" s="298"/>
      <c r="AC241" s="298"/>
    </row>
    <row r="242" spans="1:29" s="225" customFormat="1" ht="24.6" customHeight="1" x14ac:dyDescent="0.25">
      <c r="A242" s="4"/>
      <c r="B242" s="178"/>
      <c r="C242" s="567" t="s">
        <v>78</v>
      </c>
      <c r="D242" s="549"/>
      <c r="E242" s="549"/>
      <c r="F242" s="549"/>
      <c r="G242" s="549"/>
      <c r="H242" s="549"/>
      <c r="I242" s="550"/>
      <c r="J242" s="28"/>
      <c r="K242" s="14"/>
      <c r="L242" s="178"/>
      <c r="M242" s="571"/>
      <c r="N242" s="572"/>
      <c r="O242" s="572"/>
      <c r="P242" s="572"/>
      <c r="Q242" s="572"/>
      <c r="R242" s="572"/>
      <c r="S242" s="573"/>
      <c r="T242" s="28"/>
      <c r="U242" s="327"/>
      <c r="V242" s="333"/>
      <c r="W242" s="333"/>
      <c r="X242" s="333"/>
      <c r="Y242" s="298"/>
      <c r="Z242" s="298"/>
      <c r="AA242" s="298"/>
      <c r="AB242" s="298"/>
      <c r="AC242" s="298"/>
    </row>
    <row r="243" spans="1:29" s="225" customFormat="1" x14ac:dyDescent="0.25">
      <c r="A243" s="4"/>
      <c r="B243" s="178"/>
      <c r="C243" s="181"/>
      <c r="D243" s="163"/>
      <c r="E243" s="163"/>
      <c r="F243" s="99"/>
      <c r="G243" s="157" t="s">
        <v>5</v>
      </c>
      <c r="H243" s="100"/>
      <c r="I243" s="158" t="s">
        <v>4</v>
      </c>
      <c r="J243" s="28"/>
      <c r="K243" s="14"/>
      <c r="L243" s="178"/>
      <c r="M243" s="571"/>
      <c r="N243" s="572"/>
      <c r="O243" s="572"/>
      <c r="P243" s="572"/>
      <c r="Q243" s="572"/>
      <c r="R243" s="572"/>
      <c r="S243" s="573"/>
      <c r="T243" s="28"/>
      <c r="U243" s="327"/>
      <c r="V243" s="333"/>
      <c r="W243" s="333"/>
      <c r="X243" s="333"/>
      <c r="Y243" s="298"/>
      <c r="Z243" s="298"/>
      <c r="AA243" s="298"/>
      <c r="AB243" s="298"/>
      <c r="AC243" s="298"/>
    </row>
    <row r="244" spans="1:29" s="225" customFormat="1" ht="7.5" customHeight="1" x14ac:dyDescent="0.25">
      <c r="A244" s="4"/>
      <c r="B244" s="178"/>
      <c r="C244" s="181"/>
      <c r="D244" s="163"/>
      <c r="E244" s="163"/>
      <c r="F244" s="154"/>
      <c r="G244" s="157"/>
      <c r="H244" s="155"/>
      <c r="I244" s="158"/>
      <c r="J244" s="28"/>
      <c r="K244" s="14"/>
      <c r="L244" s="178"/>
      <c r="M244" s="571"/>
      <c r="N244" s="572"/>
      <c r="O244" s="572"/>
      <c r="P244" s="572"/>
      <c r="Q244" s="572"/>
      <c r="R244" s="572"/>
      <c r="S244" s="573"/>
      <c r="T244" s="28"/>
      <c r="U244" s="327"/>
      <c r="V244" s="333"/>
      <c r="W244" s="333"/>
      <c r="X244" s="333"/>
      <c r="Y244" s="298"/>
      <c r="Z244" s="298"/>
      <c r="AA244" s="298"/>
      <c r="AB244" s="298"/>
      <c r="AC244" s="298"/>
    </row>
    <row r="245" spans="1:29" s="225" customFormat="1" ht="34.200000000000003" customHeight="1" x14ac:dyDescent="0.25">
      <c r="A245" s="4"/>
      <c r="B245" s="178"/>
      <c r="C245" s="567" t="s">
        <v>123</v>
      </c>
      <c r="D245" s="549"/>
      <c r="E245" s="549"/>
      <c r="F245" s="549"/>
      <c r="G245" s="549"/>
      <c r="H245" s="549"/>
      <c r="I245" s="550"/>
      <c r="J245" s="28"/>
      <c r="K245" s="14"/>
      <c r="L245" s="178"/>
      <c r="M245" s="571"/>
      <c r="N245" s="572"/>
      <c r="O245" s="572"/>
      <c r="P245" s="572"/>
      <c r="Q245" s="572"/>
      <c r="R245" s="572"/>
      <c r="S245" s="573"/>
      <c r="T245" s="28"/>
      <c r="U245" s="327"/>
      <c r="V245" s="333"/>
      <c r="W245" s="333"/>
      <c r="X245" s="333"/>
      <c r="Y245" s="298"/>
      <c r="Z245" s="298"/>
      <c r="AA245" s="298"/>
      <c r="AB245" s="298"/>
      <c r="AC245" s="298"/>
    </row>
    <row r="246" spans="1:29" s="225" customFormat="1" x14ac:dyDescent="0.25">
      <c r="A246" s="4"/>
      <c r="B246" s="178"/>
      <c r="C246" s="181"/>
      <c r="D246" s="237"/>
      <c r="E246" s="237"/>
      <c r="F246" s="99"/>
      <c r="G246" s="157" t="s">
        <v>5</v>
      </c>
      <c r="H246" s="100"/>
      <c r="I246" s="158" t="s">
        <v>4</v>
      </c>
      <c r="J246" s="28"/>
      <c r="K246" s="14"/>
      <c r="L246" s="178"/>
      <c r="M246" s="571"/>
      <c r="N246" s="572"/>
      <c r="O246" s="572"/>
      <c r="P246" s="572"/>
      <c r="Q246" s="572"/>
      <c r="R246" s="572"/>
      <c r="S246" s="573"/>
      <c r="T246" s="28"/>
      <c r="U246" s="327"/>
      <c r="V246" s="333"/>
      <c r="W246" s="333"/>
      <c r="X246" s="333"/>
      <c r="Y246" s="298"/>
      <c r="Z246" s="298"/>
      <c r="AA246" s="298"/>
      <c r="AB246" s="298"/>
      <c r="AC246" s="298"/>
    </row>
    <row r="247" spans="1:29" x14ac:dyDescent="0.25">
      <c r="B247" s="19"/>
      <c r="C247" s="362"/>
      <c r="D247" s="363"/>
      <c r="E247" s="363"/>
      <c r="F247" s="363"/>
      <c r="G247" s="363"/>
      <c r="H247" s="363"/>
      <c r="I247" s="364"/>
      <c r="J247" s="28"/>
      <c r="L247" s="19"/>
      <c r="M247" s="574"/>
      <c r="N247" s="575"/>
      <c r="O247" s="575"/>
      <c r="P247" s="575"/>
      <c r="Q247" s="575"/>
      <c r="R247" s="575"/>
      <c r="S247" s="576"/>
      <c r="T247" s="28"/>
      <c r="U247" s="327"/>
      <c r="V247" s="333"/>
      <c r="W247" s="333"/>
      <c r="X247" s="333"/>
    </row>
    <row r="248" spans="1:29" ht="13.5" customHeight="1" x14ac:dyDescent="0.25">
      <c r="B248" s="19"/>
      <c r="C248" s="27"/>
      <c r="D248" s="27"/>
      <c r="E248" s="27"/>
      <c r="F248" s="27"/>
      <c r="G248" s="27"/>
      <c r="H248" s="27"/>
      <c r="I248" s="27"/>
      <c r="J248" s="28"/>
      <c r="L248" s="19"/>
      <c r="M248" s="27"/>
      <c r="N248" s="27"/>
      <c r="O248" s="27"/>
      <c r="P248" s="27"/>
      <c r="Q248" s="27"/>
      <c r="R248" s="27"/>
      <c r="S248" s="27"/>
      <c r="T248" s="28"/>
      <c r="U248" s="341"/>
      <c r="V248" s="332"/>
      <c r="W248" s="332"/>
      <c r="X248" s="332"/>
    </row>
    <row r="249" spans="1:29" x14ac:dyDescent="0.25">
      <c r="A249" s="48"/>
      <c r="B249" s="1" t="s">
        <v>11</v>
      </c>
      <c r="C249" s="176"/>
      <c r="D249" s="176"/>
      <c r="E249" s="176"/>
      <c r="F249" s="176"/>
      <c r="G249" s="176"/>
      <c r="H249" s="176"/>
      <c r="I249" s="176"/>
      <c r="J249" s="21"/>
      <c r="K249" s="2"/>
      <c r="L249" s="1" t="s">
        <v>11</v>
      </c>
      <c r="M249" s="176"/>
      <c r="N249" s="176"/>
      <c r="O249" s="176"/>
      <c r="P249" s="176"/>
      <c r="Q249" s="156"/>
      <c r="R249" s="156"/>
      <c r="S249" s="156"/>
      <c r="T249" s="21"/>
      <c r="U249" s="341"/>
      <c r="V249" s="332"/>
      <c r="W249" s="332"/>
      <c r="X249" s="332"/>
      <c r="Z249" s="287"/>
    </row>
    <row r="250" spans="1:29" ht="7.5" customHeight="1" x14ac:dyDescent="0.25">
      <c r="A250" s="48"/>
      <c r="B250" s="1"/>
      <c r="C250" s="176"/>
      <c r="D250" s="176"/>
      <c r="E250" s="176"/>
      <c r="F250" s="176"/>
      <c r="G250" s="176"/>
      <c r="H250" s="176"/>
      <c r="I250" s="176"/>
      <c r="J250" s="21"/>
      <c r="K250" s="2"/>
      <c r="L250" s="1"/>
      <c r="M250" s="176"/>
      <c r="N250" s="176"/>
      <c r="O250" s="176"/>
      <c r="P250" s="176"/>
      <c r="Q250" s="156"/>
      <c r="R250" s="156"/>
      <c r="S250" s="156"/>
      <c r="T250" s="21"/>
      <c r="U250" s="341"/>
      <c r="V250" s="332"/>
      <c r="W250" s="332"/>
      <c r="X250" s="332"/>
      <c r="Y250" s="331"/>
      <c r="Z250" s="287"/>
    </row>
    <row r="251" spans="1:29" x14ac:dyDescent="0.25">
      <c r="A251" s="48"/>
      <c r="B251" s="1"/>
      <c r="C251" s="172" t="s">
        <v>35</v>
      </c>
      <c r="D251" s="173"/>
      <c r="E251" s="174"/>
      <c r="F251" s="226"/>
      <c r="G251" s="227"/>
      <c r="H251" s="227"/>
      <c r="I251" s="175"/>
      <c r="J251" s="21"/>
      <c r="K251" s="2"/>
      <c r="L251" s="1"/>
      <c r="M251" s="523"/>
      <c r="N251" s="524"/>
      <c r="O251" s="525"/>
      <c r="P251" s="228"/>
      <c r="Q251" s="526"/>
      <c r="R251" s="526"/>
      <c r="S251" s="526"/>
      <c r="T251" s="21"/>
      <c r="U251" s="341"/>
      <c r="V251" s="332"/>
      <c r="W251" s="332"/>
      <c r="X251" s="332"/>
      <c r="Z251" s="287"/>
      <c r="AA251" s="287"/>
    </row>
    <row r="252" spans="1:29" ht="11.25" customHeight="1" x14ac:dyDescent="0.25">
      <c r="B252" s="20"/>
      <c r="C252" s="122"/>
      <c r="D252" s="122"/>
      <c r="E252" s="122"/>
      <c r="F252" s="122"/>
      <c r="G252" s="430"/>
      <c r="H252" s="430"/>
      <c r="I252" s="430"/>
      <c r="J252" s="26"/>
      <c r="L252" s="20"/>
      <c r="M252" s="123"/>
      <c r="N252" s="123"/>
      <c r="O252" s="123"/>
      <c r="P252" s="122"/>
      <c r="Q252" s="122"/>
      <c r="R252" s="122"/>
      <c r="S252" s="122"/>
      <c r="T252" s="26"/>
      <c r="U252" s="341"/>
      <c r="V252" s="332"/>
      <c r="W252" s="332"/>
      <c r="X252" s="332"/>
      <c r="Z252" s="287"/>
      <c r="AA252" s="287"/>
    </row>
    <row r="253" spans="1:29" ht="24" customHeight="1" x14ac:dyDescent="0.25">
      <c r="B253" s="14"/>
      <c r="C253" s="27"/>
      <c r="D253" s="27"/>
      <c r="E253" s="27"/>
      <c r="F253" s="27"/>
      <c r="G253" s="130"/>
      <c r="H253" s="130"/>
      <c r="I253" s="130"/>
      <c r="J253" s="14"/>
      <c r="L253" s="14"/>
      <c r="M253" s="37"/>
      <c r="N253" s="37"/>
      <c r="O253" s="37"/>
      <c r="P253" s="27"/>
      <c r="Q253" s="27"/>
      <c r="R253" s="27"/>
      <c r="S253" s="27"/>
      <c r="T253" s="14"/>
      <c r="U253" s="341"/>
      <c r="V253" s="332"/>
      <c r="W253" s="332"/>
      <c r="X253" s="332"/>
      <c r="Z253" s="287"/>
      <c r="AA253" s="287"/>
    </row>
    <row r="254" spans="1:29" x14ac:dyDescent="0.25">
      <c r="U254" s="341"/>
      <c r="V254" s="332"/>
      <c r="W254" s="332"/>
      <c r="X254" s="332"/>
      <c r="Z254" s="287"/>
      <c r="AA254" s="287"/>
      <c r="AB254" s="287"/>
    </row>
    <row r="255" spans="1:29" x14ac:dyDescent="0.25">
      <c r="U255" s="341"/>
      <c r="V255" s="332"/>
      <c r="W255" s="332"/>
      <c r="X255" s="332"/>
      <c r="Z255" s="287"/>
      <c r="AA255" s="287"/>
      <c r="AB255" s="287"/>
    </row>
    <row r="256" spans="1:29" ht="13.8" hidden="1" thickBot="1" x14ac:dyDescent="0.3">
      <c r="U256" s="341"/>
      <c r="V256" s="332"/>
      <c r="W256" s="332"/>
      <c r="X256" s="332"/>
      <c r="Z256" s="287"/>
      <c r="AA256" s="287"/>
      <c r="AB256" s="287"/>
    </row>
    <row r="257" spans="1:32" ht="15" hidden="1" thickBot="1" x14ac:dyDescent="0.3">
      <c r="B257" s="231"/>
      <c r="C257" s="199"/>
      <c r="D257" s="199"/>
      <c r="E257" s="199"/>
      <c r="F257" s="199"/>
      <c r="G257" s="421" t="s">
        <v>132</v>
      </c>
      <c r="H257" s="422"/>
      <c r="I257" s="423"/>
      <c r="J257" s="231"/>
      <c r="K257" s="231"/>
      <c r="L257" s="231"/>
      <c r="M257" s="418" t="s">
        <v>133</v>
      </c>
      <c r="N257" s="419"/>
      <c r="O257" s="420"/>
      <c r="P257" s="327"/>
      <c r="Q257" s="333"/>
      <c r="R257" s="40"/>
      <c r="T257" s="14"/>
      <c r="U257" s="341"/>
      <c r="V257" s="332"/>
      <c r="W257" s="332"/>
      <c r="X257" s="332"/>
      <c r="Z257" s="287"/>
      <c r="AA257" s="287"/>
      <c r="AB257" s="287"/>
      <c r="AC257" s="287"/>
      <c r="AD257" s="188"/>
      <c r="AE257" s="187"/>
      <c r="AF257" s="187"/>
    </row>
    <row r="258" spans="1:32" ht="15" hidden="1" thickBot="1" x14ac:dyDescent="0.3">
      <c r="B258" s="231"/>
      <c r="C258" s="199"/>
      <c r="D258" s="199"/>
      <c r="E258" s="199"/>
      <c r="F258" s="199"/>
      <c r="G258" s="421" t="s">
        <v>134</v>
      </c>
      <c r="H258" s="422"/>
      <c r="I258" s="423"/>
      <c r="J258" s="231"/>
      <c r="K258" s="231"/>
      <c r="L258" s="231"/>
      <c r="M258" s="418" t="s">
        <v>135</v>
      </c>
      <c r="N258" s="419"/>
      <c r="O258" s="420"/>
      <c r="P258" s="327"/>
      <c r="Q258" s="333"/>
      <c r="R258" s="40"/>
      <c r="T258" s="14"/>
      <c r="U258" s="341"/>
      <c r="V258" s="332"/>
      <c r="W258" s="332"/>
      <c r="X258" s="332"/>
      <c r="Z258" s="287"/>
      <c r="AA258" s="287"/>
      <c r="AB258" s="287"/>
      <c r="AC258" s="287"/>
      <c r="AD258" s="188"/>
      <c r="AE258" s="187"/>
      <c r="AF258" s="187"/>
    </row>
    <row r="259" spans="1:32" s="194" customFormat="1" ht="15" hidden="1" thickBot="1" x14ac:dyDescent="0.3">
      <c r="A259" s="4"/>
      <c r="B259" s="231"/>
      <c r="C259" s="199"/>
      <c r="D259" s="199"/>
      <c r="E259" s="199"/>
      <c r="F259" s="199"/>
      <c r="G259" s="421" t="s">
        <v>136</v>
      </c>
      <c r="H259" s="422"/>
      <c r="I259" s="423"/>
      <c r="J259" s="231"/>
      <c r="K259" s="231"/>
      <c r="L259" s="231"/>
      <c r="M259" s="418" t="s">
        <v>137</v>
      </c>
      <c r="N259" s="419"/>
      <c r="O259" s="420"/>
      <c r="P259" s="327"/>
      <c r="Q259" s="333"/>
      <c r="R259" s="40"/>
      <c r="S259" s="4"/>
      <c r="T259" s="14"/>
      <c r="U259" s="341"/>
      <c r="V259" s="332"/>
      <c r="W259" s="332"/>
      <c r="X259" s="332"/>
      <c r="Y259" s="298"/>
      <c r="Z259" s="287"/>
      <c r="AA259" s="287"/>
      <c r="AB259" s="287"/>
      <c r="AC259" s="287"/>
      <c r="AE259" s="187"/>
      <c r="AF259" s="187"/>
    </row>
    <row r="260" spans="1:32" s="194" customFormat="1" ht="15" hidden="1" thickBot="1" x14ac:dyDescent="0.3">
      <c r="A260" s="4"/>
      <c r="B260" s="231"/>
      <c r="C260" s="199"/>
      <c r="D260" s="199"/>
      <c r="E260" s="199"/>
      <c r="F260" s="199"/>
      <c r="G260" s="390"/>
      <c r="H260" s="391"/>
      <c r="I260" s="392"/>
      <c r="J260" s="231"/>
      <c r="K260" s="231"/>
      <c r="L260" s="231"/>
      <c r="M260" s="418" t="s">
        <v>138</v>
      </c>
      <c r="N260" s="419"/>
      <c r="O260" s="420"/>
      <c r="P260" s="327"/>
      <c r="Q260" s="333"/>
      <c r="R260" s="40"/>
      <c r="S260" s="4"/>
      <c r="T260" s="14"/>
      <c r="U260" s="341"/>
      <c r="V260" s="332"/>
      <c r="W260" s="332"/>
      <c r="X260" s="332"/>
      <c r="Y260" s="298"/>
      <c r="Z260" s="287"/>
      <c r="AA260" s="287"/>
      <c r="AB260" s="287"/>
      <c r="AC260" s="287"/>
      <c r="AE260" s="187"/>
      <c r="AF260" s="187"/>
    </row>
    <row r="261" spans="1:32" s="194" customFormat="1" ht="13.8" hidden="1" thickBot="1" x14ac:dyDescent="0.3">
      <c r="A261" s="4"/>
      <c r="B261" s="182" t="s">
        <v>48</v>
      </c>
      <c r="C261" s="219" t="s">
        <v>42</v>
      </c>
      <c r="D261" s="203"/>
      <c r="E261" s="203"/>
      <c r="F261" s="203"/>
      <c r="G261" s="206">
        <v>1.6</v>
      </c>
      <c r="H261" s="207"/>
      <c r="I261" s="208"/>
      <c r="J261" s="393"/>
      <c r="K261" s="393"/>
      <c r="L261" s="393"/>
      <c r="M261" s="206">
        <v>1.8</v>
      </c>
      <c r="N261" s="205"/>
      <c r="O261" s="200"/>
      <c r="P261" s="327"/>
      <c r="Q261" s="333"/>
      <c r="R261" s="40"/>
      <c r="S261" s="4"/>
      <c r="T261" s="14"/>
      <c r="U261" s="341"/>
      <c r="V261" s="332"/>
      <c r="W261" s="332"/>
      <c r="X261" s="332"/>
      <c r="Y261" s="298"/>
      <c r="Z261" s="287"/>
      <c r="AA261" s="287"/>
      <c r="AB261" s="287"/>
      <c r="AC261" s="287"/>
      <c r="AE261" s="187"/>
      <c r="AF261" s="187"/>
    </row>
    <row r="262" spans="1:32" s="194" customFormat="1" ht="13.8" hidden="1" thickBot="1" x14ac:dyDescent="0.3">
      <c r="A262" s="4"/>
      <c r="B262" s="182" t="s">
        <v>49</v>
      </c>
      <c r="C262" s="219" t="s">
        <v>43</v>
      </c>
      <c r="D262" s="203"/>
      <c r="E262" s="203"/>
      <c r="F262" s="203"/>
      <c r="G262" s="206">
        <v>1.5</v>
      </c>
      <c r="H262" s="207"/>
      <c r="I262" s="208"/>
      <c r="J262" s="393"/>
      <c r="K262" s="393"/>
      <c r="L262" s="393"/>
      <c r="M262" s="206">
        <v>1.7</v>
      </c>
      <c r="N262" s="205"/>
      <c r="O262" s="200"/>
      <c r="P262" s="327"/>
      <c r="Q262" s="333"/>
      <c r="R262" s="40"/>
      <c r="S262" s="4"/>
      <c r="T262" s="14"/>
      <c r="U262" s="341"/>
      <c r="V262" s="332"/>
      <c r="W262" s="332"/>
      <c r="X262" s="332"/>
      <c r="Y262" s="298"/>
      <c r="Z262" s="287"/>
      <c r="AA262" s="287"/>
      <c r="AB262" s="287"/>
      <c r="AC262" s="287"/>
      <c r="AE262" s="187"/>
      <c r="AF262" s="187"/>
    </row>
    <row r="263" spans="1:32" s="194" customFormat="1" ht="13.8" hidden="1" thickBot="1" x14ac:dyDescent="0.3">
      <c r="A263" s="4"/>
      <c r="B263" s="182" t="s">
        <v>50</v>
      </c>
      <c r="C263" s="219" t="s">
        <v>96</v>
      </c>
      <c r="D263" s="203"/>
      <c r="E263" s="203"/>
      <c r="F263" s="203"/>
      <c r="G263" s="206">
        <v>1.8</v>
      </c>
      <c r="H263" s="207"/>
      <c r="I263" s="208"/>
      <c r="J263" s="393"/>
      <c r="K263" s="393"/>
      <c r="L263" s="393"/>
      <c r="M263" s="206">
        <v>2</v>
      </c>
      <c r="N263" s="205"/>
      <c r="O263" s="200"/>
      <c r="P263" s="327"/>
      <c r="Q263" s="333"/>
      <c r="R263" s="40"/>
      <c r="S263" s="4"/>
      <c r="T263" s="14"/>
      <c r="U263" s="341"/>
      <c r="V263" s="332"/>
      <c r="W263" s="332"/>
      <c r="X263" s="332"/>
      <c r="Y263" s="298"/>
      <c r="Z263" s="331"/>
      <c r="AA263" s="287"/>
      <c r="AB263" s="287"/>
      <c r="AC263" s="287"/>
      <c r="AE263" s="187"/>
      <c r="AF263" s="187"/>
    </row>
    <row r="264" spans="1:32" s="194" customFormat="1" ht="13.8" hidden="1" thickBot="1" x14ac:dyDescent="0.3">
      <c r="A264" s="4"/>
      <c r="B264" s="182" t="s">
        <v>51</v>
      </c>
      <c r="C264" s="219" t="s">
        <v>44</v>
      </c>
      <c r="D264" s="203"/>
      <c r="E264" s="203"/>
      <c r="F264" s="203"/>
      <c r="G264" s="206">
        <v>1.5</v>
      </c>
      <c r="H264" s="207"/>
      <c r="I264" s="208"/>
      <c r="J264" s="393"/>
      <c r="K264" s="393"/>
      <c r="L264" s="393"/>
      <c r="M264" s="394">
        <v>1.5</v>
      </c>
      <c r="N264" s="205"/>
      <c r="O264" s="200"/>
      <c r="P264" s="327"/>
      <c r="Q264" s="333"/>
      <c r="R264" s="40"/>
      <c r="S264" s="4"/>
      <c r="T264" s="14"/>
      <c r="U264" s="341"/>
      <c r="V264" s="332"/>
      <c r="W264" s="332"/>
      <c r="X264" s="332"/>
      <c r="Y264" s="298"/>
      <c r="Z264" s="331"/>
      <c r="AA264" s="287"/>
      <c r="AB264" s="287"/>
      <c r="AC264" s="287"/>
      <c r="AE264" s="187"/>
      <c r="AF264" s="187"/>
    </row>
    <row r="265" spans="1:32" ht="13.8" hidden="1" thickBot="1" x14ac:dyDescent="0.3">
      <c r="B265" s="182" t="s">
        <v>52</v>
      </c>
      <c r="C265" s="219" t="s">
        <v>45</v>
      </c>
      <c r="D265" s="203"/>
      <c r="E265" s="203"/>
      <c r="F265" s="203"/>
      <c r="G265" s="206">
        <v>1.1000000000000001</v>
      </c>
      <c r="H265" s="207"/>
      <c r="I265" s="208"/>
      <c r="J265" s="393"/>
      <c r="K265" s="393"/>
      <c r="L265" s="393"/>
      <c r="M265" s="206">
        <v>1.2</v>
      </c>
      <c r="N265" s="205"/>
      <c r="O265" s="200"/>
      <c r="P265" s="327"/>
      <c r="Q265" s="333"/>
      <c r="R265" s="40"/>
      <c r="T265" s="14"/>
      <c r="U265" s="327"/>
      <c r="V265" s="342"/>
      <c r="W265" s="342"/>
      <c r="X265" s="333"/>
      <c r="Z265" s="331"/>
      <c r="AA265" s="331"/>
      <c r="AB265" s="287"/>
      <c r="AC265" s="287"/>
      <c r="AE265" s="187"/>
      <c r="AF265" s="187"/>
    </row>
    <row r="266" spans="1:32" ht="13.8" hidden="1" thickBot="1" x14ac:dyDescent="0.3">
      <c r="B266" s="182" t="s">
        <v>53</v>
      </c>
      <c r="C266" s="219" t="s">
        <v>97</v>
      </c>
      <c r="D266" s="203"/>
      <c r="E266" s="203"/>
      <c r="F266" s="203"/>
      <c r="G266" s="206">
        <v>1.4</v>
      </c>
      <c r="H266" s="207"/>
      <c r="I266" s="208"/>
      <c r="J266" s="393"/>
      <c r="K266" s="393"/>
      <c r="L266" s="393"/>
      <c r="M266" s="394">
        <v>1.4</v>
      </c>
      <c r="N266" s="205"/>
      <c r="O266" s="200"/>
      <c r="P266" s="327"/>
      <c r="Q266" s="333"/>
      <c r="R266" s="40"/>
      <c r="T266" s="14"/>
      <c r="U266" s="327"/>
      <c r="V266" s="342"/>
      <c r="W266" s="342"/>
      <c r="X266" s="333"/>
      <c r="Z266" s="331"/>
      <c r="AB266" s="287"/>
      <c r="AC266" s="287"/>
      <c r="AE266" s="187"/>
      <c r="AF266" s="187"/>
    </row>
    <row r="267" spans="1:32" ht="13.8" hidden="1" thickBot="1" x14ac:dyDescent="0.3">
      <c r="B267" s="333" t="s">
        <v>55</v>
      </c>
      <c r="C267" s="333" t="s">
        <v>56</v>
      </c>
      <c r="D267" s="333"/>
      <c r="E267" s="333"/>
      <c r="F267" s="333"/>
      <c r="G267" s="333"/>
      <c r="H267" s="333"/>
      <c r="I267" s="333"/>
      <c r="J267" s="333"/>
      <c r="K267" s="333"/>
      <c r="L267" s="333"/>
      <c r="M267" s="333"/>
      <c r="N267" s="333"/>
      <c r="O267" s="333"/>
      <c r="P267" s="333"/>
      <c r="Q267" s="333"/>
      <c r="R267" s="40"/>
      <c r="T267" s="14"/>
      <c r="U267" s="327"/>
      <c r="V267" s="342"/>
      <c r="W267" s="342"/>
      <c r="X267" s="333"/>
      <c r="Z267" s="331"/>
      <c r="AA267" s="331"/>
      <c r="AB267" s="287"/>
      <c r="AC267" s="287"/>
      <c r="AE267" s="187"/>
      <c r="AF267" s="187"/>
    </row>
    <row r="268" spans="1:32" ht="13.8" hidden="1" thickBot="1" x14ac:dyDescent="0.3">
      <c r="B268" s="182" t="s">
        <v>139</v>
      </c>
      <c r="C268" s="219" t="s">
        <v>140</v>
      </c>
      <c r="D268" s="203"/>
      <c r="E268" s="203"/>
      <c r="F268" s="203"/>
      <c r="G268" s="206">
        <v>730</v>
      </c>
      <c r="H268" s="439" t="s">
        <v>141</v>
      </c>
      <c r="I268" s="440"/>
      <c r="J268" s="393"/>
      <c r="K268" s="393"/>
      <c r="L268" s="393"/>
      <c r="M268" s="206">
        <v>830</v>
      </c>
      <c r="N268" s="441" t="s">
        <v>141</v>
      </c>
      <c r="O268" s="442"/>
      <c r="P268" s="327"/>
      <c r="Q268" s="333"/>
      <c r="R268" s="40"/>
      <c r="T268" s="14"/>
      <c r="U268" s="327"/>
      <c r="V268" s="342"/>
      <c r="W268" s="342"/>
      <c r="X268" s="333"/>
      <c r="Z268" s="331"/>
      <c r="AA268" s="331"/>
      <c r="AC268" s="287"/>
      <c r="AE268" s="187"/>
      <c r="AF268" s="187"/>
    </row>
    <row r="269" spans="1:32" ht="13.8" hidden="1" thickBot="1" x14ac:dyDescent="0.3">
      <c r="B269" s="182" t="s">
        <v>55</v>
      </c>
      <c r="C269" s="201" t="s">
        <v>56</v>
      </c>
      <c r="D269" s="201"/>
      <c r="E269" s="201" t="s">
        <v>142</v>
      </c>
      <c r="F269" s="201" t="s">
        <v>142</v>
      </c>
      <c r="G269" s="201" t="s">
        <v>142</v>
      </c>
      <c r="H269" s="201" t="s">
        <v>142</v>
      </c>
      <c r="I269" s="201" t="s">
        <v>142</v>
      </c>
      <c r="J269" s="201" t="s">
        <v>142</v>
      </c>
      <c r="K269" s="201"/>
      <c r="L269" s="201" t="s">
        <v>142</v>
      </c>
      <c r="M269" s="201" t="s">
        <v>142</v>
      </c>
      <c r="N269" s="201" t="s">
        <v>142</v>
      </c>
      <c r="O269" s="201" t="s">
        <v>142</v>
      </c>
      <c r="P269" s="201" t="s">
        <v>142</v>
      </c>
      <c r="Q269" s="201" t="s">
        <v>142</v>
      </c>
      <c r="R269" s="40"/>
      <c r="T269" s="14"/>
      <c r="U269" s="327"/>
      <c r="V269" s="342"/>
      <c r="W269" s="342"/>
      <c r="X269" s="333"/>
      <c r="Z269" s="331"/>
      <c r="AA269" s="331"/>
      <c r="AC269" s="287"/>
      <c r="AE269" s="187"/>
      <c r="AF269" s="187"/>
    </row>
    <row r="270" spans="1:32" ht="13.8" hidden="1" thickBot="1" x14ac:dyDescent="0.3">
      <c r="B270" s="182" t="s">
        <v>55</v>
      </c>
      <c r="C270" s="202" t="s">
        <v>6</v>
      </c>
      <c r="D270" s="214"/>
      <c r="E270" s="214"/>
      <c r="F270" s="215"/>
      <c r="G270" s="418" t="s">
        <v>9</v>
      </c>
      <c r="H270" s="419"/>
      <c r="I270" s="420"/>
      <c r="J270" s="231"/>
      <c r="K270" s="231"/>
      <c r="L270" s="231"/>
      <c r="M270" s="182" t="s">
        <v>145</v>
      </c>
      <c r="N270" s="231"/>
      <c r="O270" s="231"/>
      <c r="P270" s="231"/>
      <c r="Q270" s="393"/>
      <c r="R270" s="40"/>
      <c r="T270" s="14"/>
      <c r="U270" s="327"/>
      <c r="V270" s="342"/>
      <c r="W270" s="342"/>
      <c r="X270" s="333"/>
      <c r="Z270" s="331"/>
      <c r="AA270" s="331"/>
      <c r="AC270" s="287"/>
      <c r="AE270" s="187"/>
      <c r="AF270" s="187"/>
    </row>
    <row r="271" spans="1:32" ht="13.8" hidden="1" thickBot="1" x14ac:dyDescent="0.3">
      <c r="B271" s="182" t="s">
        <v>143</v>
      </c>
      <c r="C271" s="219" t="s">
        <v>46</v>
      </c>
      <c r="D271" s="220"/>
      <c r="E271" s="220"/>
      <c r="F271" s="221"/>
      <c r="G271" s="204">
        <v>2700</v>
      </c>
      <c r="H271" s="205"/>
      <c r="I271" s="200"/>
      <c r="J271" s="231"/>
      <c r="K271" s="231"/>
      <c r="L271" s="231"/>
      <c r="M271" s="182" t="s">
        <v>98</v>
      </c>
      <c r="N271" s="231"/>
      <c r="O271" s="231"/>
      <c r="P271" s="231"/>
      <c r="Q271" s="393"/>
      <c r="U271" s="327"/>
      <c r="V271" s="342"/>
      <c r="W271" s="342"/>
      <c r="X271" s="333"/>
      <c r="Z271" s="331"/>
      <c r="AA271" s="331"/>
    </row>
    <row r="272" spans="1:32" ht="13.8" hidden="1" thickBot="1" x14ac:dyDescent="0.3">
      <c r="B272" s="182" t="s">
        <v>144</v>
      </c>
      <c r="C272" s="219" t="s">
        <v>47</v>
      </c>
      <c r="D272" s="220"/>
      <c r="E272" s="220"/>
      <c r="F272" s="221"/>
      <c r="G272" s="204">
        <v>2520</v>
      </c>
      <c r="H272" s="205"/>
      <c r="I272" s="200"/>
      <c r="J272" s="231"/>
      <c r="K272" s="231"/>
      <c r="L272" s="231"/>
      <c r="M272" s="182" t="s">
        <v>99</v>
      </c>
      <c r="N272" s="231"/>
      <c r="O272" s="231"/>
      <c r="P272" s="231"/>
      <c r="Q272" s="393"/>
      <c r="U272" s="327"/>
      <c r="V272" s="342"/>
      <c r="W272" s="342"/>
      <c r="X272" s="333"/>
      <c r="Z272" s="331"/>
      <c r="AA272" s="331"/>
    </row>
    <row r="273" spans="8:27" x14ac:dyDescent="0.25">
      <c r="H273" s="4"/>
      <c r="I273" s="4"/>
      <c r="K273" s="4"/>
      <c r="L273" s="39"/>
      <c r="M273" s="40"/>
      <c r="O273" s="14"/>
      <c r="U273" s="327"/>
      <c r="V273" s="342"/>
      <c r="W273" s="342"/>
      <c r="X273" s="333"/>
      <c r="Z273" s="331"/>
      <c r="AA273" s="331"/>
    </row>
    <row r="274" spans="8:27" x14ac:dyDescent="0.25">
      <c r="H274" s="4"/>
      <c r="I274" s="4"/>
      <c r="K274" s="4"/>
      <c r="L274" s="39"/>
      <c r="M274" s="40"/>
      <c r="O274" s="14"/>
      <c r="U274" s="327"/>
      <c r="V274" s="342"/>
      <c r="W274" s="342"/>
      <c r="X274" s="333"/>
      <c r="Z274" s="331"/>
      <c r="AA274" s="331"/>
    </row>
    <row r="275" spans="8:27" x14ac:dyDescent="0.25">
      <c r="H275" s="4"/>
      <c r="I275" s="4"/>
      <c r="K275" s="4"/>
      <c r="L275" s="39"/>
      <c r="M275" s="40"/>
      <c r="O275" s="14"/>
      <c r="U275" s="327"/>
      <c r="V275" s="342"/>
      <c r="W275" s="342"/>
      <c r="X275" s="333"/>
      <c r="Z275" s="331"/>
      <c r="AA275" s="331"/>
    </row>
    <row r="276" spans="8:27" x14ac:dyDescent="0.25">
      <c r="H276" s="4"/>
      <c r="I276" s="4"/>
      <c r="K276" s="4"/>
      <c r="L276" s="39"/>
      <c r="M276" s="40"/>
      <c r="O276" s="14"/>
      <c r="U276" s="327"/>
      <c r="V276" s="342"/>
      <c r="W276" s="342"/>
      <c r="X276" s="333"/>
      <c r="Z276" s="331"/>
      <c r="AA276" s="331"/>
    </row>
    <row r="277" spans="8:27" x14ac:dyDescent="0.25">
      <c r="H277" s="4"/>
      <c r="I277" s="4"/>
      <c r="K277" s="4"/>
      <c r="L277" s="39"/>
      <c r="M277" s="40"/>
      <c r="O277" s="14"/>
      <c r="U277" s="327"/>
      <c r="V277" s="342"/>
      <c r="W277" s="342"/>
      <c r="X277" s="333"/>
      <c r="Z277" s="331"/>
      <c r="AA277" s="331"/>
    </row>
    <row r="278" spans="8:27" x14ac:dyDescent="0.25">
      <c r="H278" s="4"/>
      <c r="I278" s="4"/>
      <c r="K278" s="4"/>
      <c r="L278" s="39"/>
      <c r="M278" s="40"/>
      <c r="O278" s="14"/>
      <c r="U278" s="327"/>
      <c r="V278" s="342"/>
      <c r="W278" s="342"/>
      <c r="X278" s="333"/>
      <c r="Z278" s="331"/>
      <c r="AA278" s="331"/>
    </row>
    <row r="279" spans="8:27" x14ac:dyDescent="0.25">
      <c r="H279" s="4"/>
      <c r="I279" s="4"/>
      <c r="K279" s="4"/>
      <c r="L279" s="39"/>
      <c r="M279" s="40"/>
      <c r="O279" s="14"/>
      <c r="U279" s="327"/>
      <c r="V279" s="342"/>
      <c r="W279" s="342"/>
      <c r="X279" s="333"/>
      <c r="AA279" s="331"/>
    </row>
    <row r="280" spans="8:27" x14ac:dyDescent="0.25">
      <c r="H280" s="4"/>
      <c r="I280" s="4"/>
      <c r="K280" s="4"/>
      <c r="L280" s="39"/>
      <c r="M280" s="40"/>
      <c r="O280" s="14"/>
      <c r="U280" s="327"/>
      <c r="V280" s="342"/>
      <c r="W280" s="342"/>
      <c r="X280" s="333"/>
      <c r="AA280" s="331"/>
    </row>
    <row r="281" spans="8:27" x14ac:dyDescent="0.25">
      <c r="H281" s="4"/>
      <c r="I281" s="4"/>
      <c r="K281" s="4"/>
      <c r="L281" s="39"/>
      <c r="M281" s="40"/>
      <c r="O281" s="14"/>
    </row>
    <row r="282" spans="8:27" x14ac:dyDescent="0.25">
      <c r="H282" s="4"/>
      <c r="I282" s="4"/>
      <c r="K282" s="4"/>
      <c r="L282" s="39"/>
      <c r="M282" s="40"/>
      <c r="O282" s="14"/>
    </row>
    <row r="283" spans="8:27" x14ac:dyDescent="0.25">
      <c r="H283" s="4"/>
      <c r="I283" s="4"/>
      <c r="K283" s="4"/>
      <c r="L283" s="39"/>
      <c r="M283" s="40"/>
      <c r="O283" s="14"/>
    </row>
    <row r="284" spans="8:27" x14ac:dyDescent="0.25">
      <c r="H284" s="4"/>
      <c r="I284" s="4"/>
      <c r="K284" s="4"/>
      <c r="L284" s="39"/>
      <c r="M284" s="40"/>
      <c r="O284" s="14"/>
    </row>
    <row r="285" spans="8:27" x14ac:dyDescent="0.25">
      <c r="H285" s="4"/>
      <c r="I285" s="4"/>
      <c r="K285" s="4"/>
      <c r="L285" s="39"/>
      <c r="M285" s="40"/>
      <c r="O285" s="14"/>
    </row>
    <row r="286" spans="8:27" x14ac:dyDescent="0.25">
      <c r="H286" s="4"/>
      <c r="I286" s="4"/>
      <c r="K286" s="4"/>
      <c r="L286" s="39"/>
      <c r="M286" s="40"/>
      <c r="O286" s="14"/>
    </row>
  </sheetData>
  <sheetProtection algorithmName="SHA-512" hashValue="t3bbhkkGVo4OkdODadfBC5OriwGqmh+i0OVWu3k+nj2WtXoJ8QPDowpcL4T4WGZNbPMJMyj4y1+VOZUp1Tumyg==" saltValue="PdihBRDix1TCwY/i6OKUQw==" spinCount="100000" sheet="1" objects="1" scenarios="1"/>
  <sortState xmlns:xlrd2="http://schemas.microsoft.com/office/spreadsheetml/2017/richdata2" ref="R367:R368">
    <sortCondition descending="1" ref="R367:R368"/>
  </sortState>
  <mergeCells count="261">
    <mergeCell ref="M191:Q191"/>
    <mergeCell ref="R191:S191"/>
    <mergeCell ref="M188:Q188"/>
    <mergeCell ref="R188:S188"/>
    <mergeCell ref="C189:G189"/>
    <mergeCell ref="H189:I189"/>
    <mergeCell ref="M189:Q189"/>
    <mergeCell ref="R189:S189"/>
    <mergeCell ref="C190:G190"/>
    <mergeCell ref="H190:I190"/>
    <mergeCell ref="M190:Q190"/>
    <mergeCell ref="R190:S190"/>
    <mergeCell ref="C188:G188"/>
    <mergeCell ref="H188:I188"/>
    <mergeCell ref="C191:G191"/>
    <mergeCell ref="H191:I191"/>
    <mergeCell ref="U137:X137"/>
    <mergeCell ref="U139:X139"/>
    <mergeCell ref="Q139:R139"/>
    <mergeCell ref="G137:H137"/>
    <mergeCell ref="G139:H139"/>
    <mergeCell ref="H166:I166"/>
    <mergeCell ref="B152:I152"/>
    <mergeCell ref="C143:I143"/>
    <mergeCell ref="C147:I147"/>
    <mergeCell ref="H149:I149"/>
    <mergeCell ref="H163:I163"/>
    <mergeCell ref="Q137:R137"/>
    <mergeCell ref="O159:P159"/>
    <mergeCell ref="R159:S159"/>
    <mergeCell ref="O150:R150"/>
    <mergeCell ref="R149:S149"/>
    <mergeCell ref="O163:P163"/>
    <mergeCell ref="R155:S155"/>
    <mergeCell ref="E98:F98"/>
    <mergeCell ref="E108:H108"/>
    <mergeCell ref="B126:D126"/>
    <mergeCell ref="L126:N126"/>
    <mergeCell ref="B127:D127"/>
    <mergeCell ref="Q126:R126"/>
    <mergeCell ref="C186:G186"/>
    <mergeCell ref="H186:I186"/>
    <mergeCell ref="M186:Q186"/>
    <mergeCell ref="R186:S186"/>
    <mergeCell ref="L134:S134"/>
    <mergeCell ref="B136:I136"/>
    <mergeCell ref="O98:P98"/>
    <mergeCell ref="O99:P99"/>
    <mergeCell ref="O100:P100"/>
    <mergeCell ref="C104:D104"/>
    <mergeCell ref="C105:D105"/>
    <mergeCell ref="M98:N98"/>
    <mergeCell ref="M99:N99"/>
    <mergeCell ref="A109:J109"/>
    <mergeCell ref="A110:J110"/>
    <mergeCell ref="C98:D98"/>
    <mergeCell ref="C99:D99"/>
    <mergeCell ref="C101:D101"/>
    <mergeCell ref="G258:I258"/>
    <mergeCell ref="C102:D102"/>
    <mergeCell ref="C103:D103"/>
    <mergeCell ref="A111:J111"/>
    <mergeCell ref="Q129:R129"/>
    <mergeCell ref="G128:H128"/>
    <mergeCell ref="Q127:R127"/>
    <mergeCell ref="M100:N100"/>
    <mergeCell ref="M101:N101"/>
    <mergeCell ref="O108:R108"/>
    <mergeCell ref="E122:H122"/>
    <mergeCell ref="O122:R122"/>
    <mergeCell ref="C116:D116"/>
    <mergeCell ref="E116:F116"/>
    <mergeCell ref="M116:N116"/>
    <mergeCell ref="O116:P116"/>
    <mergeCell ref="C117:D117"/>
    <mergeCell ref="E117:F117"/>
    <mergeCell ref="M117:N117"/>
    <mergeCell ref="O117:P117"/>
    <mergeCell ref="C118:D118"/>
    <mergeCell ref="E118:F118"/>
    <mergeCell ref="M118:N118"/>
    <mergeCell ref="O118:P118"/>
    <mergeCell ref="M257:O257"/>
    <mergeCell ref="C215:I215"/>
    <mergeCell ref="C229:I230"/>
    <mergeCell ref="C218:I218"/>
    <mergeCell ref="C219:E219"/>
    <mergeCell ref="C213:I213"/>
    <mergeCell ref="C201:I201"/>
    <mergeCell ref="C220:I220"/>
    <mergeCell ref="C214:I214"/>
    <mergeCell ref="M203:S204"/>
    <mergeCell ref="M205:O205"/>
    <mergeCell ref="P205:S205"/>
    <mergeCell ref="E207:H207"/>
    <mergeCell ref="C225:I225"/>
    <mergeCell ref="C226:I226"/>
    <mergeCell ref="C242:I242"/>
    <mergeCell ref="C245:I245"/>
    <mergeCell ref="C234:I239"/>
    <mergeCell ref="O207:R207"/>
    <mergeCell ref="M201:S201"/>
    <mergeCell ref="M212:S247"/>
    <mergeCell ref="F205:I205"/>
    <mergeCell ref="C221:I222"/>
    <mergeCell ref="G257:I257"/>
    <mergeCell ref="M251:O251"/>
    <mergeCell ref="Q251:S251"/>
    <mergeCell ref="R163:S163"/>
    <mergeCell ref="E155:F155"/>
    <mergeCell ref="H155:I155"/>
    <mergeCell ref="C205:E205"/>
    <mergeCell ref="O102:P102"/>
    <mergeCell ref="O103:P103"/>
    <mergeCell ref="O104:P104"/>
    <mergeCell ref="R166:S166"/>
    <mergeCell ref="O155:P155"/>
    <mergeCell ref="M199:S199"/>
    <mergeCell ref="E150:H150"/>
    <mergeCell ref="E159:F159"/>
    <mergeCell ref="H159:I159"/>
    <mergeCell ref="E163:F163"/>
    <mergeCell ref="A194:J194"/>
    <mergeCell ref="C170:I170"/>
    <mergeCell ref="C179:I179"/>
    <mergeCell ref="C180:E180"/>
    <mergeCell ref="C187:G187"/>
    <mergeCell ref="H187:I187"/>
    <mergeCell ref="M187:Q187"/>
    <mergeCell ref="R187:S187"/>
    <mergeCell ref="B77:I77"/>
    <mergeCell ref="B67:I67"/>
    <mergeCell ref="E76:I76"/>
    <mergeCell ref="E132:H132"/>
    <mergeCell ref="O132:R132"/>
    <mergeCell ref="G129:H129"/>
    <mergeCell ref="B83:H83"/>
    <mergeCell ref="L83:R83"/>
    <mergeCell ref="B128:D128"/>
    <mergeCell ref="B129:D129"/>
    <mergeCell ref="L129:N129"/>
    <mergeCell ref="L128:N128"/>
    <mergeCell ref="L127:N127"/>
    <mergeCell ref="E103:F103"/>
    <mergeCell ref="E104:F104"/>
    <mergeCell ref="E105:F105"/>
    <mergeCell ref="O105:P105"/>
    <mergeCell ref="F91:I92"/>
    <mergeCell ref="M105:N105"/>
    <mergeCell ref="Q128:R128"/>
    <mergeCell ref="G127:H127"/>
    <mergeCell ref="E99:F99"/>
    <mergeCell ref="C100:D100"/>
    <mergeCell ref="E100:F100"/>
    <mergeCell ref="B16:G17"/>
    <mergeCell ref="G4:I4"/>
    <mergeCell ref="Q4:S4"/>
    <mergeCell ref="D5:I5"/>
    <mergeCell ref="N5:S5"/>
    <mergeCell ref="F6:G6"/>
    <mergeCell ref="H6:I6"/>
    <mergeCell ref="B9:G9"/>
    <mergeCell ref="B11:G12"/>
    <mergeCell ref="B14:G14"/>
    <mergeCell ref="B7:C7"/>
    <mergeCell ref="B19:G19"/>
    <mergeCell ref="B30:I30"/>
    <mergeCell ref="L30:S30"/>
    <mergeCell ref="L25:S25"/>
    <mergeCell ref="B25:I25"/>
    <mergeCell ref="G57:H57"/>
    <mergeCell ref="G54:H54"/>
    <mergeCell ref="F37:I37"/>
    <mergeCell ref="E35:F35"/>
    <mergeCell ref="Q54:R54"/>
    <mergeCell ref="B49:F50"/>
    <mergeCell ref="L49:P50"/>
    <mergeCell ref="B54:F55"/>
    <mergeCell ref="G49:H49"/>
    <mergeCell ref="B42:I42"/>
    <mergeCell ref="L42:S42"/>
    <mergeCell ref="P41:S41"/>
    <mergeCell ref="B46:E47"/>
    <mergeCell ref="B23:G24"/>
    <mergeCell ref="L46:O47"/>
    <mergeCell ref="B57:F58"/>
    <mergeCell ref="L57:P58"/>
    <mergeCell ref="R35:S35"/>
    <mergeCell ref="H35:I35"/>
    <mergeCell ref="G60:H60"/>
    <mergeCell ref="B68:I68"/>
    <mergeCell ref="L77:S77"/>
    <mergeCell ref="B71:I71"/>
    <mergeCell ref="L71:S71"/>
    <mergeCell ref="B65:I65"/>
    <mergeCell ref="O35:P35"/>
    <mergeCell ref="B37:E39"/>
    <mergeCell ref="B91:D92"/>
    <mergeCell ref="O76:R76"/>
    <mergeCell ref="B86:I86"/>
    <mergeCell ref="L86:S86"/>
    <mergeCell ref="F88:I89"/>
    <mergeCell ref="P88:S89"/>
    <mergeCell ref="B69:I69"/>
    <mergeCell ref="B81:G81"/>
    <mergeCell ref="L81:Q81"/>
    <mergeCell ref="B64:I64"/>
    <mergeCell ref="B62:I62"/>
    <mergeCell ref="B88:D89"/>
    <mergeCell ref="Q49:R49"/>
    <mergeCell ref="P39:S39"/>
    <mergeCell ref="F41:I41"/>
    <mergeCell ref="L65:S65"/>
    <mergeCell ref="M260:O260"/>
    <mergeCell ref="H268:I268"/>
    <mergeCell ref="N268:O268"/>
    <mergeCell ref="G270:I270"/>
    <mergeCell ref="B114:I114"/>
    <mergeCell ref="L114:S114"/>
    <mergeCell ref="L39:O39"/>
    <mergeCell ref="H74:I74"/>
    <mergeCell ref="F39:I39"/>
    <mergeCell ref="Q60:R60"/>
    <mergeCell ref="L60:P61"/>
    <mergeCell ref="B141:I141"/>
    <mergeCell ref="L88:N89"/>
    <mergeCell ref="L91:N92"/>
    <mergeCell ref="P91:S92"/>
    <mergeCell ref="L54:P55"/>
    <mergeCell ref="Q57:R57"/>
    <mergeCell ref="B70:I70"/>
    <mergeCell ref="B84:I84"/>
    <mergeCell ref="L84:S84"/>
    <mergeCell ref="B79:I79"/>
    <mergeCell ref="L79:S79"/>
    <mergeCell ref="L62:S62"/>
    <mergeCell ref="B60:F61"/>
    <mergeCell ref="C119:D119"/>
    <mergeCell ref="E119:F119"/>
    <mergeCell ref="M119:N119"/>
    <mergeCell ref="O119:P119"/>
    <mergeCell ref="B94:E95"/>
    <mergeCell ref="L94:O95"/>
    <mergeCell ref="M258:O258"/>
    <mergeCell ref="G259:I259"/>
    <mergeCell ref="M259:O259"/>
    <mergeCell ref="G126:H126"/>
    <mergeCell ref="B124:I124"/>
    <mergeCell ref="L124:S124"/>
    <mergeCell ref="M102:N102"/>
    <mergeCell ref="M103:N103"/>
    <mergeCell ref="M104:N104"/>
    <mergeCell ref="O101:P101"/>
    <mergeCell ref="L136:S136"/>
    <mergeCell ref="G252:I252"/>
    <mergeCell ref="C217:E217"/>
    <mergeCell ref="E101:F101"/>
    <mergeCell ref="E102:F102"/>
    <mergeCell ref="C199:I199"/>
    <mergeCell ref="C203:I204"/>
    <mergeCell ref="L152:S152"/>
  </mergeCells>
  <pageMargins left="0.43307086614173229" right="0.23622047244094491" top="0.55118110236220474" bottom="0.35433070866141736" header="0.23622047244094491" footer="0.31496062992125984"/>
  <pageSetup paperSize="9" scale="75" fitToHeight="3" orientation="portrait" r:id="rId1"/>
  <headerFooter alignWithMargins="0">
    <oddHeader>&amp;L&amp;"Arial,Fett"&amp;15Anlage zur Beschreibung der Maßnahmen&amp;R&amp;8Datum der Bearbeitung   &amp;D&amp;"Arial,Fett"&amp;18
F  &amp;"Arial,Standard"&amp;10Festbetragsfinanzierung</oddHeader>
    <oddFooter>&amp;R&amp;8&amp;F</oddFooter>
  </headerFooter>
  <rowBreaks count="2" manualBreakCount="2">
    <brk id="111" max="20" man="1"/>
    <brk id="194" max="19"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Aufforstungen</vt:lpstr>
      <vt:lpstr>Aufforstungen!Druckbereich</vt:lpstr>
    </vt:vector>
  </TitlesOfParts>
  <Company>LFV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Heilken, Martin</dc:creator>
  <dc:description>14.10.2009: Zwei Kommentare wurden deutlicher formuliert</dc:description>
  <cp:lastModifiedBy>Heilken, Martin</cp:lastModifiedBy>
  <cp:lastPrinted>2025-03-04T08:25:44Z</cp:lastPrinted>
  <dcterms:created xsi:type="dcterms:W3CDTF">2003-06-26T06:41:09Z</dcterms:created>
  <dcterms:modified xsi:type="dcterms:W3CDTF">2025-03-27T14:03:45Z</dcterms:modified>
</cp:coreProperties>
</file>